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фінплан" sheetId="1" r:id="rId4"/>
  </sheets>
  <definedNames>
    <definedName hidden="1" localSheetId="0" name="_xlnm._FilterDatabase">'фінплан'!$A$24:$G$103</definedName>
  </definedNames>
  <calcPr/>
  <extLst>
    <ext uri="GoogleSheetsCustomDataVersion2">
      <go:sheetsCustomData xmlns:go="http://customooxmlschemas.google.com/" r:id="rId5" roundtripDataChecksum="Tfbil2x749PvSbRzFM/M/MecoLRi8ZLKqgotsukENOs="/>
    </ext>
  </extLst>
</workbook>
</file>

<file path=xl/sharedStrings.xml><?xml version="1.0" encoding="utf-8"?>
<sst xmlns="http://schemas.openxmlformats.org/spreadsheetml/2006/main" count="275" uniqueCount="267">
  <si>
    <t>Додаток 3</t>
  </si>
  <si>
    <t>до Порядку складання, затвердження та контролю виконання</t>
  </si>
  <si>
    <t>фінансового плану суб'єкта господарювання державного сектору економіки</t>
  </si>
  <si>
    <t>Коди</t>
  </si>
  <si>
    <t xml:space="preserve">                                                                                                                                  </t>
  </si>
  <si>
    <t xml:space="preserve">Підприємство  </t>
  </si>
  <si>
    <t>КНП "Центр первинної медико-санітарної допомоги Шептицької міської ради"</t>
  </si>
  <si>
    <t xml:space="preserve">за ЄДРПОУ </t>
  </si>
  <si>
    <t xml:space="preserve">Організаційно-правова форма </t>
  </si>
  <si>
    <t>Комунальне підприємство (установа, заклад)</t>
  </si>
  <si>
    <t>за КОПФГ</t>
  </si>
  <si>
    <t>Територія</t>
  </si>
  <si>
    <t>м. Червоноград</t>
  </si>
  <si>
    <t>за КОАТУУ</t>
  </si>
  <si>
    <r>
      <rPr>
        <rFont val="Times New Roman"/>
        <color theme="1"/>
        <sz val="14.0"/>
      </rPr>
      <t xml:space="preserve">Орган державного управління  </t>
    </r>
    <r>
      <rPr>
        <rFont val="Times New Roman"/>
        <b/>
        <i/>
        <color theme="1"/>
        <sz val="14.0"/>
      </rPr>
      <t xml:space="preserve"> </t>
    </r>
  </si>
  <si>
    <t>Міністерство охорони здоров`я</t>
  </si>
  <si>
    <t>за СПОДУ</t>
  </si>
  <si>
    <t xml:space="preserve">Галузь     </t>
  </si>
  <si>
    <t>за ЗКГНГ</t>
  </si>
  <si>
    <t xml:space="preserve">Вид економічної діяльності    </t>
  </si>
  <si>
    <t>Загальна медична практика</t>
  </si>
  <si>
    <t xml:space="preserve">за  КВЕД  </t>
  </si>
  <si>
    <t>86.21</t>
  </si>
  <si>
    <t>Одиниця виміру: тис. гривень</t>
  </si>
  <si>
    <t>Форма власності</t>
  </si>
  <si>
    <t>комунальна</t>
  </si>
  <si>
    <t>Чисельність працівників</t>
  </si>
  <si>
    <t xml:space="preserve">Місцезнаходження  </t>
  </si>
  <si>
    <t>80100, Львівська обл., місто Шептицький, вул.Івасюка , будинок 8</t>
  </si>
  <si>
    <t xml:space="preserve">Телефон </t>
  </si>
  <si>
    <t>(03249) 3-11-81</t>
  </si>
  <si>
    <t xml:space="preserve">Прізвище та ініціали керівника  </t>
  </si>
  <si>
    <t>Ярмола Анна Петрівна</t>
  </si>
  <si>
    <t xml:space="preserve">ЗВІТ ПРО ВИКОНАННЯ ФІНАНСОВОГО ПЛАНУ ПІДПРИЄМСТВА </t>
  </si>
  <si>
    <t>за  2024 рік</t>
  </si>
  <si>
    <t>(квартал, рік)</t>
  </si>
  <si>
    <t>Основні фінансові показники підприємства</t>
  </si>
  <si>
    <t>І. Формування прибутку підприємства</t>
  </si>
  <si>
    <t>Показники</t>
  </si>
  <si>
    <t xml:space="preserve">Код рядка </t>
  </si>
  <si>
    <t xml:space="preserve">План </t>
  </si>
  <si>
    <t>Факт</t>
  </si>
  <si>
    <t>Відхилення                   (+,-)</t>
  </si>
  <si>
    <t>Виконання               (%)</t>
  </si>
  <si>
    <t>Дохід (виручка) від реалізації продукції (товарів, робіт, послуг)</t>
  </si>
  <si>
    <t>001/1</t>
  </si>
  <si>
    <t>Дохід від відшкодування забезпечення кадрового потенціалу, шляхом залучення лікарів-інтернів (пакет 50)</t>
  </si>
  <si>
    <t>Дохід від надання платних послуг</t>
  </si>
  <si>
    <t>002</t>
  </si>
  <si>
    <r>
      <rPr>
        <rFont val="Times New Roman"/>
        <b/>
        <color theme="1"/>
        <sz val="14.0"/>
      </rPr>
      <t xml:space="preserve">Чистий дохід (виручка) від реалізації продукції (товарів, робіт, послуг) </t>
    </r>
    <r>
      <rPr>
        <rFont val="Times New Roman"/>
        <b/>
        <i/>
        <color theme="1"/>
        <sz val="14.0"/>
      </rPr>
      <t>(розшифрувати)</t>
    </r>
  </si>
  <si>
    <t>003</t>
  </si>
  <si>
    <t>Собівартість реалізованої продукції (товарів, робіт та послуг) (розшифрувати)</t>
  </si>
  <si>
    <t>004</t>
  </si>
  <si>
    <t xml:space="preserve">Витрати на послуги, матеріали та сировину, в т.ч.:                                                                       </t>
  </si>
  <si>
    <t>004/1</t>
  </si>
  <si>
    <t>медикаменти та перев’язувальні матеріали, реактиви,деззасоби</t>
  </si>
  <si>
    <t>004/1/1</t>
  </si>
  <si>
    <t>ремонт та запасні частини до транспортних засобів</t>
  </si>
  <si>
    <t>004/1/2</t>
  </si>
  <si>
    <t>господарчі товари та інвентар</t>
  </si>
  <si>
    <t>004/1/3</t>
  </si>
  <si>
    <t>медичний інвентар, обладнання</t>
  </si>
  <si>
    <t>004/1/4</t>
  </si>
  <si>
    <t>витрати на паливо-мастильні матеріали</t>
  </si>
  <si>
    <t>004/1/5</t>
  </si>
  <si>
    <t>Витрати на комунальні послуги та енергоносії, в т.ч.:</t>
  </si>
  <si>
    <t>004/2</t>
  </si>
  <si>
    <t>Витрати на теплопостачання</t>
  </si>
  <si>
    <t>004/2/1</t>
  </si>
  <si>
    <t>Витрати на водопостачання та водовідведення</t>
  </si>
  <si>
    <t>004/2/2</t>
  </si>
  <si>
    <t>Витрати на електроенергію</t>
  </si>
  <si>
    <t>004/2/3</t>
  </si>
  <si>
    <t>Витрати на природній газ</t>
  </si>
  <si>
    <t>004/2/4</t>
  </si>
  <si>
    <t>Витрати на вивіз ТВП</t>
  </si>
  <si>
    <t>004/2/5</t>
  </si>
  <si>
    <t>Витрати на оплату праці</t>
  </si>
  <si>
    <t>004/3</t>
  </si>
  <si>
    <t>Відрахування на соціальні заходи</t>
  </si>
  <si>
    <t>004/4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</si>
  <si>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</si>
  <si>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004/5</t>
  </si>
  <si>
    <t>Амортизація</t>
  </si>
  <si>
    <t>004/6</t>
  </si>
  <si>
    <t>Інші витрати</t>
  </si>
  <si>
    <t>004/7</t>
  </si>
  <si>
    <t xml:space="preserve">Адміністративні витрати, в т.ч.:                                                                             </t>
  </si>
  <si>
    <t>005</t>
  </si>
  <si>
    <t>витрати на канцтовари, офісне приладдя та устаткування</t>
  </si>
  <si>
    <t>005/1</t>
  </si>
  <si>
    <t xml:space="preserve">витрати на страхові послуги </t>
  </si>
  <si>
    <t>005/2</t>
  </si>
  <si>
    <t>витрати на придбання та супровід програмного забезпечення</t>
  </si>
  <si>
    <t>005/3</t>
  </si>
  <si>
    <t>витрати на службові відрядження</t>
  </si>
  <si>
    <t>005/4</t>
  </si>
  <si>
    <t>витрати на зв’язок та інтернет</t>
  </si>
  <si>
    <t>005/5</t>
  </si>
  <si>
    <t>витрати на оплату праці</t>
  </si>
  <si>
    <t>005/6</t>
  </si>
  <si>
    <t>відрахування на соціальні заходи</t>
  </si>
  <si>
    <t>005/7</t>
  </si>
  <si>
    <t>витрати на обслуговування оргтехніки</t>
  </si>
  <si>
    <t>005/8</t>
  </si>
  <si>
    <t xml:space="preserve">витрати на культурно-масові заходи  </t>
  </si>
  <si>
    <t>005/9</t>
  </si>
  <si>
    <t xml:space="preserve">амортизація </t>
  </si>
  <si>
    <t>005/10</t>
  </si>
  <si>
    <t>юридичні та нотаріальні послуги</t>
  </si>
  <si>
    <t>005/11</t>
  </si>
  <si>
    <t xml:space="preserve">витрати на охорону праці та навчання працівників </t>
  </si>
  <si>
    <t>005/12</t>
  </si>
  <si>
    <t xml:space="preserve">інші адміністративні витрати </t>
  </si>
  <si>
    <t>005/13</t>
  </si>
  <si>
    <t>Інші  доходи від операційної діяльності :</t>
  </si>
  <si>
    <t>006</t>
  </si>
  <si>
    <t>Дохід від операційної оренди активів</t>
  </si>
  <si>
    <t>006/1</t>
  </si>
  <si>
    <t>Дохід від реалізації інших оборотних активів</t>
  </si>
  <si>
    <t>006/2</t>
  </si>
  <si>
    <t>Відшкодування раніше списаних активів</t>
  </si>
  <si>
    <t>006/3</t>
  </si>
  <si>
    <t>Дохід від безоплатного одержання оборотніх активів, в. т.ч.</t>
  </si>
  <si>
    <t>006/4</t>
  </si>
  <si>
    <t>Дохід від безоплатного одержання вакцин, медикаментів, матеріалів та ін.</t>
  </si>
  <si>
    <t>006/4/1</t>
  </si>
  <si>
    <t xml:space="preserve">Дохід з місцевого бюджету за цільовими програмами -відшкодування витрат по оплаті комунальних послуг , енергоносіїв, товарів і послуг                                                                             </t>
  </si>
  <si>
    <t>006/4/2</t>
  </si>
  <si>
    <t>Дохід з місцевого бюджету за цільовими програмами - відшкодування   витрат  окремих підрозділів</t>
  </si>
  <si>
    <t>006/4/3</t>
  </si>
  <si>
    <t>Дохід з місцевого бюджету за цільовими програмами - інші програми та заходи у сфері охорони здоров’я (пільгові медикаменти)</t>
  </si>
  <si>
    <t>006/4/4</t>
  </si>
  <si>
    <t>Дохід від органів соцзахисту  по відшкодуванню витрат на "чорнобильські" відпустки</t>
  </si>
  <si>
    <t>006/4/5</t>
  </si>
  <si>
    <t>Інші надходження  ( відшкодування орендарів, % на залишок коштів на пот.рахунку)</t>
  </si>
  <si>
    <t>006/5</t>
  </si>
  <si>
    <t xml:space="preserve">Інші витрати від операційної діяльності                                       </t>
  </si>
  <si>
    <t>007</t>
  </si>
  <si>
    <t>Матеріальні затрати</t>
  </si>
  <si>
    <t>007/1</t>
  </si>
  <si>
    <t>007/2</t>
  </si>
  <si>
    <t>007/3</t>
  </si>
  <si>
    <t>Витрати по виконанню цільових програм</t>
  </si>
  <si>
    <t>007/4</t>
  </si>
  <si>
    <t>Інші витрати  (розшифрувати)</t>
  </si>
  <si>
    <t>007/5</t>
  </si>
  <si>
    <t>витрати на вакцини, препарати по програмі трансплантації, підтримці пацієнтів з різними захворюваннями</t>
  </si>
  <si>
    <t>007/5/1</t>
  </si>
  <si>
    <t>витрати по орендованих приміщеннях</t>
  </si>
  <si>
    <t>007/5/2</t>
  </si>
  <si>
    <t>витрати по претензіям, пені, штрафах</t>
  </si>
  <si>
    <t>007/5/3</t>
  </si>
  <si>
    <t>інші витрати  окремих підрозділів</t>
  </si>
  <si>
    <t>007/5/4</t>
  </si>
  <si>
    <t>собівартість реалізованих виробничих запасів</t>
  </si>
  <si>
    <t>007/5/5</t>
  </si>
  <si>
    <t>008</t>
  </si>
  <si>
    <r>
      <rPr>
        <rFont val="Times New Roman"/>
        <b/>
        <color theme="1"/>
        <sz val="14.0"/>
      </rPr>
      <t xml:space="preserve">Дохід від участі в капіталі </t>
    </r>
    <r>
      <rPr>
        <rFont val="Times New Roman"/>
        <b/>
        <i/>
        <color theme="1"/>
        <sz val="14.0"/>
      </rPr>
      <t>(розшифрувати)</t>
    </r>
  </si>
  <si>
    <t>009</t>
  </si>
  <si>
    <r>
      <rPr>
        <rFont val="Times New Roman"/>
        <b/>
        <color theme="1"/>
        <sz val="14.0"/>
      </rPr>
      <t>Інші фінансові доходи</t>
    </r>
    <r>
      <rPr>
        <rFont val="Times New Roman"/>
        <b/>
        <i/>
        <color theme="1"/>
        <sz val="14.0"/>
      </rPr>
      <t xml:space="preserve"> ( відсотки від депозитів)</t>
    </r>
  </si>
  <si>
    <t>010</t>
  </si>
  <si>
    <t>Інші доходи:</t>
  </si>
  <si>
    <t>011</t>
  </si>
  <si>
    <t>безоплатного оержаних  активів</t>
  </si>
  <si>
    <t>011/1</t>
  </si>
  <si>
    <t>інші доходи від звичайної діяльності</t>
  </si>
  <si>
    <t>011/2</t>
  </si>
  <si>
    <t>Усього доходів</t>
  </si>
  <si>
    <t>012</t>
  </si>
  <si>
    <t>Усього витрати</t>
  </si>
  <si>
    <t>013</t>
  </si>
  <si>
    <t>Фінансові результати діяльності</t>
  </si>
  <si>
    <t>Валовий прибуток (збиток)</t>
  </si>
  <si>
    <t>023</t>
  </si>
  <si>
    <t>Фінансовий результат від операційної діяльності</t>
  </si>
  <si>
    <t>024</t>
  </si>
  <si>
    <t>Фінансовий результат від звичайної діяльності до оподаткування</t>
  </si>
  <si>
    <t>025</t>
  </si>
  <si>
    <t>Частка меншості</t>
  </si>
  <si>
    <t>026</t>
  </si>
  <si>
    <t>Чистий  прибуток (збиток), у тому числі:</t>
  </si>
  <si>
    <t>027</t>
  </si>
  <si>
    <t xml:space="preserve">прибуток </t>
  </si>
  <si>
    <t>027/1</t>
  </si>
  <si>
    <t>збиток</t>
  </si>
  <si>
    <t>027/2</t>
  </si>
  <si>
    <t>Продовження додатка 3</t>
  </si>
  <si>
    <t>ІІ. Розподіл чистого прибутку</t>
  </si>
  <si>
    <t>Відхилення           (+,-)</t>
  </si>
  <si>
    <t>Виконання                (%)</t>
  </si>
  <si>
    <t xml:space="preserve">Відрахування частини чистого прибутку до державного бюджету:  </t>
  </si>
  <si>
    <t>028</t>
  </si>
  <si>
    <t xml:space="preserve">державними унітарними підприємствами та їх об'єднаннями </t>
  </si>
  <si>
    <t>028/1</t>
  </si>
  <si>
    <t>господарськими товариствами, у статутному фонді яких більше 50 відсотків акцій (часток, паїв) належать державі</t>
  </si>
  <si>
    <t>028/2</t>
  </si>
  <si>
    <t xml:space="preserve">Відрахування до фонду на виплату дивідендів:  </t>
  </si>
  <si>
    <t>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за результатами фінансово-господарської діяльності за минулий рік</t>
  </si>
  <si>
    <t>029</t>
  </si>
  <si>
    <t>у тому числі на державну частку</t>
  </si>
  <si>
    <t>029/1</t>
  </si>
  <si>
    <t>Довідково: відрахування до фонду на виплату дивідендів господарськими товариствами, у статутному фонді яких більше 50 відсотків акцій (часток, паїв) належать державі, за нормативами, установленими в поточному році від чистого прибутку планового року</t>
  </si>
  <si>
    <t>030</t>
  </si>
  <si>
    <t>Залишок нерозподіленого прибутку (непокритого збитку) на початок звітного періоду</t>
  </si>
  <si>
    <t>031</t>
  </si>
  <si>
    <t>Розвиток виробництва</t>
  </si>
  <si>
    <t>032</t>
  </si>
  <si>
    <t>у тому числі за основними видами діяльності згідно з КВЕД</t>
  </si>
  <si>
    <t>032/1</t>
  </si>
  <si>
    <t>Резервний фонд</t>
  </si>
  <si>
    <t>033</t>
  </si>
  <si>
    <r>
      <rPr>
        <rFont val="Times New Roman"/>
        <color theme="1"/>
        <sz val="14.0"/>
      </rPr>
      <t xml:space="preserve">Інші фонди </t>
    </r>
    <r>
      <rPr>
        <rFont val="Times New Roman"/>
        <i/>
        <color theme="1"/>
        <sz val="14.0"/>
      </rPr>
      <t>(розшифрувати)</t>
    </r>
  </si>
  <si>
    <t>034</t>
  </si>
  <si>
    <r>
      <rPr>
        <rFont val="Times New Roman"/>
        <color theme="1"/>
        <sz val="14.0"/>
      </rPr>
      <t xml:space="preserve">Інші цілі </t>
    </r>
    <r>
      <rPr>
        <rFont val="Times New Roman"/>
        <i/>
        <color theme="1"/>
        <sz val="14.0"/>
      </rPr>
      <t>(розшифрувати)</t>
    </r>
  </si>
  <si>
    <t>035</t>
  </si>
  <si>
    <t>Залишок нерозподіленого прибутку (непокритого збитку) на кінець звітного періоду</t>
  </si>
  <si>
    <t>036</t>
  </si>
  <si>
    <t>ІІІ. Обов’язкові платежі підприємства до бюджету та державних цільових фондів</t>
  </si>
  <si>
    <t>Сплата поточних податків та обов’язкових платежів до державного бюджету, у тому числі:</t>
  </si>
  <si>
    <t>037</t>
  </si>
  <si>
    <t>податок на прибуток</t>
  </si>
  <si>
    <t>037/1</t>
  </si>
  <si>
    <t>акцизний збір</t>
  </si>
  <si>
    <t>037/2</t>
  </si>
  <si>
    <t>ПДВ, що підлягає сплаті до бюджету за підсумками звітного періоду</t>
  </si>
  <si>
    <t>037/3</t>
  </si>
  <si>
    <t>ПДВ, що підлягає відшкодуванню з бюджету за підсумками звітного періоду</t>
  </si>
  <si>
    <t>037/4</t>
  </si>
  <si>
    <t>рентні платежі</t>
  </si>
  <si>
    <t>037/5</t>
  </si>
  <si>
    <t>ресурсні платежі</t>
  </si>
  <si>
    <t>037/6</t>
  </si>
  <si>
    <r>
      <rPr>
        <rFont val="Times New Roman"/>
        <color theme="1"/>
        <sz val="14.0"/>
      </rPr>
      <t xml:space="preserve">інші податки, у тому числі </t>
    </r>
    <r>
      <rPr>
        <rFont val="Times New Roman"/>
        <i/>
        <color theme="1"/>
        <sz val="14.0"/>
      </rPr>
      <t>(розшифрувати):</t>
    </r>
  </si>
  <si>
    <t>037/7</t>
  </si>
  <si>
    <t xml:space="preserve">відрахування частини чистого прибутку державними підприємствами </t>
  </si>
  <si>
    <t>037/7/1</t>
  </si>
  <si>
    <t>відрахування частини чистого прибутку до фонду на виплату дивідендів господарськими товариствами</t>
  </si>
  <si>
    <t>037/7/2</t>
  </si>
  <si>
    <t>Погашення податкової заборгованості, у тому числі:</t>
  </si>
  <si>
    <t>038</t>
  </si>
  <si>
    <t>погашення реструктуризованих та відстрочених сум, що підлягають сплаті в поточному році до бюджету</t>
  </si>
  <si>
    <t>038/1</t>
  </si>
  <si>
    <t>до державних цільових фондів</t>
  </si>
  <si>
    <t>038/2</t>
  </si>
  <si>
    <t>неустойки (штрафи, пені)</t>
  </si>
  <si>
    <t>038/3</t>
  </si>
  <si>
    <t>Внески до державних цільових фондів, у тому числі:</t>
  </si>
  <si>
    <t>039</t>
  </si>
  <si>
    <t>внески до Пенсійного фонду України</t>
  </si>
  <si>
    <t>039/1</t>
  </si>
  <si>
    <t>внески до фондів соціального страхування</t>
  </si>
  <si>
    <t>039/2</t>
  </si>
  <si>
    <t>Інші обов’язкові платежі, у тому числі:</t>
  </si>
  <si>
    <t>040</t>
  </si>
  <si>
    <t>місцеві податки та збори</t>
  </si>
  <si>
    <t>040/1</t>
  </si>
  <si>
    <r>
      <rPr>
        <rFont val="Times New Roman"/>
        <color theme="1"/>
        <sz val="14.0"/>
      </rPr>
      <t xml:space="preserve">інші платежі </t>
    </r>
    <r>
      <rPr>
        <rFont val="Times New Roman"/>
        <i/>
        <color theme="1"/>
        <sz val="14.0"/>
      </rPr>
      <t>(розшифрувати)</t>
    </r>
  </si>
  <si>
    <t>040/2</t>
  </si>
  <si>
    <t>Директор</t>
  </si>
  <si>
    <t>А.П.Ярмола</t>
  </si>
  <si>
    <t>______________</t>
  </si>
  <si>
    <t>_________________</t>
  </si>
  <si>
    <t>___________________</t>
  </si>
  <si>
    <t>(посада)</t>
  </si>
  <si>
    <t>(підпис)</t>
  </si>
  <si>
    <t xml:space="preserve">   (ініціали, прізвище)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</si>
</sst>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"/>
    <numFmt numFmtId="165" formatCode="0.0"/>
  </numFmts>
  <fonts count="17">
    <font>
      <sz val="10.0"/>
      <color rgb="FF000000"/>
      <name val="Arimo"/>
      <scheme val="minor"/>
    </font>
    <font>
      <sz val="14.0"/>
      <color theme="1"/>
      <name val="Times New Roman"/>
    </font>
    <font>
      <sz val="12.0"/>
      <color theme="1"/>
      <name val="Times New Roman"/>
    </font>
    <font/>
    <font>
      <b/>
      <sz val="14.0"/>
      <color theme="1"/>
      <name val="Times New Roman"/>
    </font>
    <font>
      <b/>
      <i/>
      <sz val="12.0"/>
      <color theme="1"/>
      <name val="Times New Roman"/>
    </font>
    <font>
      <i/>
      <sz val="14.0"/>
      <color theme="1"/>
      <name val="Times New Roman"/>
    </font>
    <font>
      <b/>
      <i/>
      <sz val="14.0"/>
      <color theme="1"/>
      <name val="Times New Roman"/>
    </font>
    <font>
      <b/>
      <sz val="12.0"/>
      <color theme="1"/>
      <name val="Times New Roman"/>
    </font>
    <font>
      <sz val="10.0"/>
      <color theme="1"/>
      <name val="Times New Roman"/>
    </font>
    <font>
      <i/>
      <sz val="12.0"/>
      <color theme="1"/>
      <name val="Times New Roman"/>
    </font>
    <font>
      <i/>
      <sz val="11.0"/>
      <color theme="1"/>
      <name val="Times New Roman"/>
    </font>
    <font>
      <i/>
      <sz val="10.0"/>
      <color theme="1"/>
      <name val="Times New Roman"/>
    </font>
    <font>
      <i/>
      <sz val="10.0"/>
      <color rgb="FFFF0000"/>
      <name val="Times New Roman"/>
    </font>
    <font>
      <b/>
      <sz val="16.0"/>
      <color theme="1"/>
      <name val="Times New Roman"/>
    </font>
    <font>
      <sz val="11.0"/>
      <color theme="1"/>
      <name val="Times New Roman"/>
    </font>
    <font>
      <sz val="9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2DBDB"/>
        <bgColor rgb="FFF2DBDB"/>
      </patternFill>
    </fill>
  </fills>
  <borders count="10">
    <border/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horizontal="center"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1" numFmtId="0" xfId="0" applyAlignment="1" applyFont="1">
      <alignment horizontal="right" shrinkToFit="0" vertical="center" wrapText="1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shrinkToFit="0" vertical="center" wrapText="0"/>
    </xf>
    <xf borderId="1" fillId="0" fontId="3" numFmtId="0" xfId="0" applyBorder="1" applyFont="1"/>
    <xf borderId="3" fillId="0" fontId="3" numFmtId="0" xfId="0" applyBorder="1" applyFont="1"/>
    <xf borderId="4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shrinkToFit="0" vertical="center" wrapText="0"/>
    </xf>
    <xf borderId="6" fillId="0" fontId="3" numFmtId="0" xfId="0" applyBorder="1" applyFont="1"/>
    <xf borderId="7" fillId="0" fontId="4" numFmtId="0" xfId="0" applyAlignment="1" applyBorder="1" applyFont="1">
      <alignment horizontal="center" shrinkToFit="0" vertical="center" wrapText="0"/>
    </xf>
    <xf borderId="7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horizontal="left" shrinkToFit="0" vertical="center" wrapText="0"/>
    </xf>
    <xf borderId="5" fillId="0" fontId="6" numFmtId="0" xfId="0" applyAlignment="1" applyBorder="1" applyFont="1">
      <alignment shrinkToFit="0" vertical="center" wrapText="1"/>
    </xf>
    <xf borderId="5" fillId="0" fontId="7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left" shrinkToFit="0" vertical="center" wrapText="1"/>
    </xf>
    <xf borderId="8" fillId="0" fontId="3" numFmtId="0" xfId="0" applyBorder="1" applyFont="1"/>
    <xf borderId="5" fillId="2" fontId="6" numFmtId="0" xfId="0" applyAlignment="1" applyBorder="1" applyFill="1" applyFont="1">
      <alignment horizontal="left" shrinkToFit="0" vertical="center" wrapText="1"/>
    </xf>
    <xf borderId="5" fillId="0" fontId="1" numFmtId="0" xfId="0" applyAlignment="1" applyBorder="1" applyFont="1">
      <alignment horizontal="left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4" numFmtId="0" xfId="0" applyAlignment="1" applyFont="1">
      <alignment horizontal="center" shrinkToFit="0" vertical="center" wrapText="0"/>
    </xf>
    <xf borderId="0" fillId="0" fontId="4" numFmtId="0" xfId="0" applyAlignment="1" applyFont="1">
      <alignment shrinkToFit="0" vertical="center" wrapText="0"/>
    </xf>
    <xf borderId="0" fillId="0" fontId="4" numFmtId="0" xfId="0" applyAlignment="1" applyFont="1">
      <alignment horizontal="center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7" fillId="0" fontId="2" numFmtId="0" xfId="0" applyAlignment="1" applyBorder="1" applyFont="1">
      <alignment horizontal="left" shrinkToFit="0" vertical="center" wrapText="1"/>
    </xf>
    <xf borderId="7" fillId="2" fontId="1" numFmtId="164" xfId="0" applyAlignment="1" applyBorder="1" applyFont="1" applyNumberFormat="1">
      <alignment horizontal="center" shrinkToFit="0" vertical="center" wrapText="1"/>
    </xf>
    <xf borderId="7" fillId="2" fontId="1" numFmtId="165" xfId="0" applyAlignment="1" applyBorder="1" applyFont="1" applyNumberFormat="1">
      <alignment horizontal="center" shrinkToFit="0" vertical="center" wrapText="0"/>
    </xf>
    <xf borderId="7" fillId="0" fontId="1" numFmtId="165" xfId="0" applyAlignment="1" applyBorder="1" applyFont="1" applyNumberFormat="1">
      <alignment horizontal="center" shrinkToFit="0" vertical="center" wrapText="0"/>
    </xf>
    <xf borderId="7" fillId="0" fontId="2" numFmtId="0" xfId="0" applyAlignment="1" applyBorder="1" applyFont="1">
      <alignment horizontal="left" shrinkToFit="0" vertical="center" wrapText="0"/>
    </xf>
    <xf borderId="7" fillId="0" fontId="4" numFmtId="0" xfId="0" applyAlignment="1" applyBorder="1" applyFont="1">
      <alignment horizontal="left" shrinkToFit="0" vertical="center" wrapText="1"/>
    </xf>
    <xf borderId="7" fillId="2" fontId="4" numFmtId="165" xfId="0" applyAlignment="1" applyBorder="1" applyFont="1" applyNumberFormat="1">
      <alignment horizontal="center" shrinkToFit="0" vertical="center" wrapText="0"/>
    </xf>
    <xf borderId="7" fillId="0" fontId="4" numFmtId="165" xfId="0" applyAlignment="1" applyBorder="1" applyFont="1" applyNumberFormat="1">
      <alignment horizontal="center" shrinkToFit="0" vertical="center" wrapText="0"/>
    </xf>
    <xf borderId="0" fillId="0" fontId="8" numFmtId="0" xfId="0" applyAlignment="1" applyFont="1">
      <alignment shrinkToFit="0" vertical="center" wrapText="0"/>
    </xf>
    <xf borderId="0" fillId="0" fontId="8" numFmtId="165" xfId="0" applyAlignment="1" applyFont="1" applyNumberFormat="1">
      <alignment shrinkToFit="0" vertical="center" wrapText="0"/>
    </xf>
    <xf borderId="7" fillId="0" fontId="9" numFmtId="0" xfId="0" applyAlignment="1" applyBorder="1" applyFont="1">
      <alignment horizontal="center" shrinkToFit="0" vertical="center" wrapText="0"/>
    </xf>
    <xf borderId="7" fillId="0" fontId="10" numFmtId="0" xfId="0" applyAlignment="1" applyBorder="1" applyFont="1">
      <alignment horizontal="left" shrinkToFit="0" vertical="center" wrapText="1"/>
    </xf>
    <xf borderId="7" fillId="0" fontId="11" numFmtId="165" xfId="0" applyAlignment="1" applyBorder="1" applyFont="1" applyNumberFormat="1">
      <alignment horizontal="center" shrinkToFit="0" vertical="center" wrapText="0"/>
    </xf>
    <xf borderId="7" fillId="2" fontId="11" numFmtId="165" xfId="0" applyAlignment="1" applyBorder="1" applyFont="1" applyNumberFormat="1">
      <alignment horizontal="center" shrinkToFit="0" vertical="center" wrapText="0"/>
    </xf>
    <xf borderId="7" fillId="2" fontId="2" numFmtId="0" xfId="0" applyAlignment="1" applyBorder="1" applyFont="1">
      <alignment horizontal="left" shrinkToFit="0" vertical="center" wrapText="1"/>
    </xf>
    <xf borderId="0" fillId="0" fontId="2" numFmtId="165" xfId="0" applyAlignment="1" applyFont="1" applyNumberFormat="1">
      <alignment shrinkToFit="0" vertical="center" wrapText="0"/>
    </xf>
    <xf borderId="7" fillId="2" fontId="2" numFmtId="165" xfId="0" applyAlignment="1" applyBorder="1" applyFont="1" applyNumberForma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7" fillId="2" fontId="10" numFmtId="165" xfId="0" applyAlignment="1" applyBorder="1" applyFont="1" applyNumberFormat="1">
      <alignment horizontal="center" shrinkToFit="0" vertical="center" wrapText="0"/>
    </xf>
    <xf borderId="7" fillId="0" fontId="12" numFmtId="0" xfId="0" applyAlignment="1" applyBorder="1" applyFont="1">
      <alignment horizontal="left" shrinkToFit="0" vertical="center" wrapText="1"/>
    </xf>
    <xf borderId="7" fillId="2" fontId="9" numFmtId="0" xfId="0" applyAlignment="1" applyBorder="1" applyFont="1">
      <alignment horizontal="center" shrinkToFit="0" vertical="center" wrapText="0"/>
    </xf>
    <xf borderId="7" fillId="2" fontId="12" numFmtId="165" xfId="0" applyAlignment="1" applyBorder="1" applyFont="1" applyNumberFormat="1">
      <alignment horizontal="center" shrinkToFit="0" vertical="center" wrapText="0"/>
    </xf>
    <xf borderId="0" fillId="0" fontId="9" numFmtId="0" xfId="0" applyAlignment="1" applyFont="1">
      <alignment shrinkToFit="0" vertical="center" wrapText="0"/>
    </xf>
    <xf borderId="7" fillId="2" fontId="13" numFmtId="165" xfId="0" applyAlignment="1" applyBorder="1" applyFont="1" applyNumberFormat="1">
      <alignment horizontal="center" shrinkToFit="0" vertical="center" wrapText="0"/>
    </xf>
    <xf borderId="7" fillId="2" fontId="12" numFmtId="0" xfId="0" applyAlignment="1" applyBorder="1" applyFont="1">
      <alignment horizontal="left" shrinkToFit="0" vertical="center" wrapText="1"/>
    </xf>
    <xf borderId="0" fillId="0" fontId="9" numFmtId="165" xfId="0" applyAlignment="1" applyFont="1" applyNumberFormat="1">
      <alignment shrinkToFit="0" vertical="center" wrapText="0"/>
    </xf>
    <xf borderId="7" fillId="0" fontId="4" numFmtId="0" xfId="0" applyAlignment="1" applyBorder="1" applyFont="1">
      <alignment shrinkToFit="0" vertical="center" wrapText="1"/>
    </xf>
    <xf borderId="7" fillId="0" fontId="12" numFmtId="0" xfId="0" applyAlignment="1" applyBorder="1" applyFont="1">
      <alignment shrinkToFit="0" vertical="center" wrapText="1"/>
    </xf>
    <xf borderId="7" fillId="3" fontId="14" numFmtId="0" xfId="0" applyAlignment="1" applyBorder="1" applyFill="1" applyFont="1">
      <alignment shrinkToFit="0" vertical="center" wrapText="1"/>
    </xf>
    <xf borderId="7" fillId="3" fontId="4" numFmtId="0" xfId="0" applyAlignment="1" applyBorder="1" applyFont="1">
      <alignment horizontal="center" shrinkToFit="0" vertical="center" wrapText="0"/>
    </xf>
    <xf borderId="7" fillId="3" fontId="14" numFmtId="165" xfId="0" applyAlignment="1" applyBorder="1" applyFont="1" applyNumberFormat="1">
      <alignment horizontal="center" shrinkToFit="0" vertical="center" wrapText="0"/>
    </xf>
    <xf borderId="7" fillId="0" fontId="4" numFmtId="0" xfId="0" applyAlignment="1" applyBorder="1" applyFont="1">
      <alignment horizontal="center" shrinkToFit="0" vertical="center" wrapText="1"/>
    </xf>
    <xf borderId="7" fillId="0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horizontal="left" shrinkToFit="0" vertical="center" wrapText="1"/>
    </xf>
    <xf borderId="7" fillId="0" fontId="1" numFmtId="165" xfId="0" applyAlignment="1" applyBorder="1" applyFont="1" applyNumberFormat="1">
      <alignment horizontal="center" shrinkToFit="0" vertical="center" wrapText="1"/>
    </xf>
    <xf borderId="0" fillId="0" fontId="15" numFmtId="0" xfId="0" applyAlignment="1" applyFont="1">
      <alignment shrinkToFit="0" vertical="center" wrapText="0"/>
    </xf>
    <xf borderId="7" fillId="0" fontId="4" numFmtId="165" xfId="0" applyAlignment="1" applyBorder="1" applyFont="1" applyNumberFormat="1">
      <alignment horizontal="center" shrinkToFit="0" vertical="center" wrapText="1"/>
    </xf>
    <xf borderId="7" fillId="0" fontId="6" numFmtId="165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left" shrinkToFit="0" vertical="center" wrapText="1"/>
    </xf>
    <xf borderId="0" fillId="0" fontId="4" numFmtId="165" xfId="0" applyAlignment="1" applyFont="1" applyNumberFormat="1">
      <alignment horizontal="right" shrinkToFit="0" vertical="center" wrapText="1"/>
    </xf>
    <xf borderId="0" fillId="0" fontId="6" numFmtId="165" xfId="0" applyAlignment="1" applyFont="1" applyNumberFormat="1">
      <alignment horizontal="right" shrinkToFit="0" vertical="center" wrapText="1"/>
    </xf>
    <xf borderId="0" fillId="0" fontId="1" numFmtId="165" xfId="0" applyAlignment="1" applyFont="1" applyNumberFormat="1">
      <alignment horizontal="right" shrinkToFit="0" vertical="center" wrapText="1"/>
    </xf>
    <xf borderId="0" fillId="0" fontId="1" numFmtId="0" xfId="0" applyAlignment="1" applyFont="1">
      <alignment horizontal="center" shrinkToFit="0" vertical="center" wrapText="1"/>
    </xf>
    <xf borderId="9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7" fillId="0" fontId="4" numFmtId="165" xfId="0" applyAlignment="1" applyBorder="1" applyFont="1" applyNumberFormat="1">
      <alignment horizontal="right" shrinkToFit="0" vertical="center" wrapText="1"/>
    </xf>
    <xf borderId="7" fillId="0" fontId="1" numFmtId="165" xfId="0" applyAlignment="1" applyBorder="1" applyFont="1" applyNumberFormat="1">
      <alignment horizontal="right" shrinkToFit="0" vertical="center" wrapText="1"/>
    </xf>
    <xf borderId="7" fillId="0" fontId="1" numFmtId="0" xfId="0" applyAlignment="1" applyBorder="1" applyFont="1">
      <alignment horizontal="right" shrinkToFit="0" vertical="center" wrapText="1"/>
    </xf>
    <xf borderId="7" fillId="0" fontId="1" numFmtId="165" xfId="0" applyAlignment="1" applyBorder="1" applyFont="1" applyNumberFormat="1">
      <alignment horizontal="right" shrinkToFit="0" vertical="center" wrapText="0"/>
    </xf>
    <xf borderId="7" fillId="0" fontId="4" numFmtId="165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0"/>
    </xf>
    <xf borderId="7" fillId="0" fontId="1" numFmtId="164" xfId="0" applyAlignment="1" applyBorder="1" applyFont="1" applyNumberFormat="1">
      <alignment horizontal="right" shrinkToFit="0" vertical="center" wrapText="1"/>
    </xf>
    <xf borderId="7" fillId="0" fontId="6" numFmtId="165" xfId="0" applyAlignment="1" applyBorder="1" applyFont="1" applyNumberFormat="1">
      <alignment horizontal="right" shrinkToFit="0" vertical="center" wrapText="0"/>
    </xf>
    <xf borderId="0" fillId="0" fontId="1" numFmtId="3" xfId="0" applyAlignment="1" applyFont="1" applyNumberFormat="1">
      <alignment shrinkToFit="0" vertical="center" wrapText="0"/>
    </xf>
    <xf borderId="0" fillId="0" fontId="6" numFmtId="3" xfId="0" applyAlignment="1" applyFont="1" applyNumberFormat="1">
      <alignment shrinkToFit="0" vertical="center" wrapText="0"/>
    </xf>
    <xf borderId="0" fillId="0" fontId="16" numFmtId="0" xfId="0" applyAlignment="1" applyFont="1">
      <alignment shrinkToFit="0" vertical="center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6" numFmtId="0" xfId="0" applyAlignment="1" applyFont="1">
      <alignment horizontal="center"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1" numFmtId="0" xfId="0" applyAlignment="1" applyFont="1">
      <alignment shrinkToFit="0" vertical="center" wrapText="1"/>
    </xf>
    <xf borderId="0" fillId="0" fontId="7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9.0"/>
    <col customWidth="1" min="2" max="2" width="12.57"/>
    <col customWidth="1" min="3" max="3" width="22.43"/>
    <col customWidth="1" min="4" max="4" width="17.57"/>
    <col customWidth="1" min="5" max="5" width="19.43"/>
    <col customWidth="1" min="6" max="6" width="17.0"/>
    <col customWidth="1" min="7" max="7" width="13.14"/>
    <col customWidth="1" min="8" max="8" width="10.29"/>
    <col customWidth="1" min="9" max="9" width="9.57"/>
    <col customWidth="1" min="10" max="12" width="9.14"/>
    <col customWidth="1" min="13" max="13" width="26.57"/>
    <col customWidth="1" min="14" max="26" width="8.0"/>
  </cols>
  <sheetData>
    <row r="1" ht="18.75" customHeight="1">
      <c r="A1" s="1"/>
      <c r="B1" s="2"/>
      <c r="C1" s="1"/>
      <c r="D1" s="3" t="s">
        <v>0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8.75" customHeight="1">
      <c r="A2" s="1"/>
      <c r="B2" s="2"/>
      <c r="C2" s="3" t="s">
        <v>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8.75" customHeight="1">
      <c r="A3" s="1"/>
      <c r="B3" s="5" t="s">
        <v>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0" customHeight="1">
      <c r="A4" s="6"/>
      <c r="B4" s="7"/>
      <c r="C4" s="7"/>
      <c r="D4" s="7"/>
      <c r="E4" s="7"/>
      <c r="F4" s="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75" customHeight="1">
      <c r="A5" s="8"/>
      <c r="B5" s="9"/>
      <c r="C5" s="9"/>
      <c r="D5" s="9"/>
      <c r="E5" s="10"/>
      <c r="F5" s="11" t="s">
        <v>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6.5" customHeight="1">
      <c r="A6" s="12" t="s">
        <v>4</v>
      </c>
      <c r="B6" s="13"/>
      <c r="C6" s="13"/>
      <c r="D6" s="13"/>
      <c r="E6" s="14">
        <v>2024.0</v>
      </c>
      <c r="F6" s="1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30.0" customHeight="1">
      <c r="A7" s="16" t="s">
        <v>5</v>
      </c>
      <c r="B7" s="17" t="s">
        <v>6</v>
      </c>
      <c r="C7" s="13"/>
      <c r="D7" s="13"/>
      <c r="E7" s="18" t="s">
        <v>7</v>
      </c>
      <c r="F7" s="15">
        <v>4.190049E7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12" t="s">
        <v>8</v>
      </c>
      <c r="B8" s="19" t="s">
        <v>9</v>
      </c>
      <c r="C8" s="13"/>
      <c r="D8" s="13"/>
      <c r="E8" s="18" t="s">
        <v>10</v>
      </c>
      <c r="F8" s="15">
        <v>150.0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12" t="s">
        <v>11</v>
      </c>
      <c r="B9" s="19" t="s">
        <v>12</v>
      </c>
      <c r="C9" s="13"/>
      <c r="D9" s="13"/>
      <c r="E9" s="18" t="s">
        <v>13</v>
      </c>
      <c r="F9" s="15">
        <v>4.6118E9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9.5" customHeight="1">
      <c r="A10" s="16" t="s">
        <v>14</v>
      </c>
      <c r="B10" s="20" t="s">
        <v>15</v>
      </c>
      <c r="C10" s="13"/>
      <c r="D10" s="13"/>
      <c r="E10" s="18" t="s">
        <v>16</v>
      </c>
      <c r="F10" s="15">
        <v>7184.0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16" t="s">
        <v>17</v>
      </c>
      <c r="B11" s="19"/>
      <c r="C11" s="13"/>
      <c r="D11" s="13"/>
      <c r="E11" s="18" t="s">
        <v>18</v>
      </c>
      <c r="F11" s="15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21" t="s">
        <v>19</v>
      </c>
      <c r="B12" s="19" t="s">
        <v>20</v>
      </c>
      <c r="C12" s="13"/>
      <c r="D12" s="13"/>
      <c r="E12" s="18" t="s">
        <v>21</v>
      </c>
      <c r="F12" s="15" t="s">
        <v>22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21" t="s">
        <v>23</v>
      </c>
      <c r="B13" s="19"/>
      <c r="C13" s="13"/>
      <c r="D13" s="13"/>
      <c r="E13" s="13"/>
      <c r="F13" s="22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21" t="s">
        <v>24</v>
      </c>
      <c r="B14" s="19" t="s">
        <v>25</v>
      </c>
      <c r="C14" s="13"/>
      <c r="D14" s="13"/>
      <c r="E14" s="13"/>
      <c r="F14" s="2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75" customHeight="1">
      <c r="A15" s="21" t="s">
        <v>26</v>
      </c>
      <c r="B15" s="23">
        <v>221.0</v>
      </c>
      <c r="C15" s="13"/>
      <c r="D15" s="13"/>
      <c r="E15" s="13"/>
      <c r="F15" s="22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75" customHeight="1">
      <c r="A16" s="24" t="s">
        <v>27</v>
      </c>
      <c r="B16" s="12" t="s">
        <v>28</v>
      </c>
      <c r="C16" s="13"/>
      <c r="D16" s="13"/>
      <c r="E16" s="13"/>
      <c r="F16" s="22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21" t="s">
        <v>29</v>
      </c>
      <c r="B17" s="12" t="s">
        <v>30</v>
      </c>
      <c r="C17" s="13"/>
      <c r="D17" s="13"/>
      <c r="E17" s="13"/>
      <c r="F17" s="22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24" t="s">
        <v>31</v>
      </c>
      <c r="B18" s="12" t="s">
        <v>32</v>
      </c>
      <c r="C18" s="13"/>
      <c r="D18" s="13"/>
      <c r="E18" s="13"/>
      <c r="F18" s="22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25"/>
      <c r="B19" s="1"/>
      <c r="C19" s="1"/>
      <c r="D19" s="1"/>
      <c r="E19" s="1"/>
      <c r="F19" s="1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26" t="s">
        <v>33</v>
      </c>
      <c r="G20" s="27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1.75" customHeight="1">
      <c r="A21" s="26" t="s">
        <v>34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0" customHeight="1">
      <c r="A22" s="2" t="s">
        <v>35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9.0" customHeight="1">
      <c r="A23" s="2"/>
      <c r="B23" s="2"/>
      <c r="C23" s="2"/>
      <c r="D23" s="2"/>
      <c r="E23" s="2"/>
      <c r="F23" s="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9.5" customHeight="1">
      <c r="A24" s="26" t="s">
        <v>36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9.5" customHeight="1">
      <c r="A25" s="28" t="s">
        <v>37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15" t="s">
        <v>38</v>
      </c>
      <c r="B26" s="29" t="s">
        <v>39</v>
      </c>
      <c r="C26" s="29" t="s">
        <v>40</v>
      </c>
      <c r="D26" s="29" t="s">
        <v>41</v>
      </c>
      <c r="E26" s="29" t="s">
        <v>42</v>
      </c>
      <c r="F26" s="29" t="s">
        <v>43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7.75" customHeight="1">
      <c r="A27" s="15"/>
      <c r="B27" s="29"/>
      <c r="C27" s="29"/>
      <c r="D27" s="29"/>
      <c r="E27" s="29"/>
      <c r="F27" s="29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0" customHeight="1">
      <c r="A28" s="15">
        <v>1.0</v>
      </c>
      <c r="B28" s="29">
        <v>2.0</v>
      </c>
      <c r="C28" s="29">
        <v>3.0</v>
      </c>
      <c r="D28" s="29">
        <v>4.0</v>
      </c>
      <c r="E28" s="29">
        <v>5.0</v>
      </c>
      <c r="F28" s="29">
        <v>6.0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37.5" customHeight="1">
      <c r="A29" s="30" t="s">
        <v>44</v>
      </c>
      <c r="B29" s="15" t="s">
        <v>45</v>
      </c>
      <c r="C29" s="31">
        <v>61686.3</v>
      </c>
      <c r="D29" s="32">
        <f>61311.3-390.6</f>
        <v>60920.7</v>
      </c>
      <c r="E29" s="33">
        <f t="shared" ref="E29:E31" si="1">D29-C29</f>
        <v>-765.6</v>
      </c>
      <c r="F29" s="33">
        <f t="shared" ref="F29:F30" si="2">D29/C29*100</f>
        <v>98.75888163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37.5" customHeight="1">
      <c r="A30" s="30" t="s">
        <v>46</v>
      </c>
      <c r="B30" s="15" t="s">
        <v>45</v>
      </c>
      <c r="C30" s="32">
        <v>360.3</v>
      </c>
      <c r="D30" s="32">
        <v>350.6</v>
      </c>
      <c r="E30" s="33">
        <f t="shared" si="1"/>
        <v>-9.7</v>
      </c>
      <c r="F30" s="33">
        <f t="shared" si="2"/>
        <v>97.30779906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2.5" customHeight="1">
      <c r="A31" s="34" t="s">
        <v>47</v>
      </c>
      <c r="B31" s="15" t="s">
        <v>48</v>
      </c>
      <c r="C31" s="32">
        <v>6.2</v>
      </c>
      <c r="D31" s="32">
        <v>6.0</v>
      </c>
      <c r="E31" s="32">
        <f t="shared" si="1"/>
        <v>-0.2</v>
      </c>
      <c r="F31" s="33">
        <v>0.0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36.75" customHeight="1">
      <c r="A32" s="35" t="s">
        <v>49</v>
      </c>
      <c r="B32" s="14" t="s">
        <v>50</v>
      </c>
      <c r="C32" s="36">
        <f t="shared" ref="C32:E32" si="3">C29+C31+C30</f>
        <v>62052.8</v>
      </c>
      <c r="D32" s="36">
        <f t="shared" si="3"/>
        <v>61277.3</v>
      </c>
      <c r="E32" s="36">
        <f t="shared" si="3"/>
        <v>-775.5</v>
      </c>
      <c r="F32" s="37">
        <f t="shared" ref="F32:F66" si="5">D32/C32*100</f>
        <v>98.75025784</v>
      </c>
      <c r="G32" s="38"/>
      <c r="H32" s="39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ht="40.5" customHeight="1">
      <c r="A33" s="35" t="s">
        <v>51</v>
      </c>
      <c r="B33" s="14" t="s">
        <v>52</v>
      </c>
      <c r="C33" s="36">
        <f t="shared" ref="C33:E33" si="4">C34+C40+C46+C47+C48+C49+C50</f>
        <v>53828</v>
      </c>
      <c r="D33" s="36">
        <f t="shared" si="4"/>
        <v>48440.4</v>
      </c>
      <c r="E33" s="36">
        <f t="shared" si="4"/>
        <v>-5387.6</v>
      </c>
      <c r="F33" s="37">
        <f t="shared" si="5"/>
        <v>89.99108271</v>
      </c>
      <c r="G33" s="38"/>
      <c r="H33" s="39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ht="33.0" customHeight="1">
      <c r="A34" s="30" t="s">
        <v>53</v>
      </c>
      <c r="B34" s="40" t="s">
        <v>54</v>
      </c>
      <c r="C34" s="33">
        <f t="shared" ref="C34:D34" si="6">SUM(C35:C39)</f>
        <v>3307.3</v>
      </c>
      <c r="D34" s="33">
        <f t="shared" si="6"/>
        <v>1895.4</v>
      </c>
      <c r="E34" s="33">
        <f t="shared" ref="E34:E50" si="7">D34-C34</f>
        <v>-1411.9</v>
      </c>
      <c r="F34" s="33">
        <f t="shared" si="5"/>
        <v>57.30958788</v>
      </c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ht="24.0" customHeight="1">
      <c r="A35" s="41" t="s">
        <v>55</v>
      </c>
      <c r="B35" s="40" t="s">
        <v>56</v>
      </c>
      <c r="C35" s="42">
        <v>972.7</v>
      </c>
      <c r="D35" s="42">
        <v>740.3</v>
      </c>
      <c r="E35" s="43">
        <f t="shared" si="7"/>
        <v>-232.4</v>
      </c>
      <c r="F35" s="42">
        <f t="shared" si="5"/>
        <v>76.10774134</v>
      </c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ht="24.0" customHeight="1">
      <c r="A36" s="41" t="s">
        <v>57</v>
      </c>
      <c r="B36" s="40" t="s">
        <v>58</v>
      </c>
      <c r="C36" s="42">
        <v>66.0</v>
      </c>
      <c r="D36" s="42">
        <v>28.0</v>
      </c>
      <c r="E36" s="43">
        <f t="shared" si="7"/>
        <v>-38</v>
      </c>
      <c r="F36" s="42">
        <f t="shared" si="5"/>
        <v>42.42424242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ht="24.0" customHeight="1">
      <c r="A37" s="41" t="s">
        <v>59</v>
      </c>
      <c r="B37" s="40" t="s">
        <v>60</v>
      </c>
      <c r="C37" s="42">
        <v>853.1</v>
      </c>
      <c r="D37" s="42">
        <v>344.4</v>
      </c>
      <c r="E37" s="42">
        <f t="shared" si="7"/>
        <v>-508.7</v>
      </c>
      <c r="F37" s="42">
        <f t="shared" si="5"/>
        <v>40.37041379</v>
      </c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  <row r="38" ht="24.0" customHeight="1">
      <c r="A38" s="41" t="s">
        <v>61</v>
      </c>
      <c r="B38" s="40" t="s">
        <v>62</v>
      </c>
      <c r="C38" s="42">
        <v>1038.5</v>
      </c>
      <c r="D38" s="42">
        <v>492.0</v>
      </c>
      <c r="E38" s="42">
        <f t="shared" si="7"/>
        <v>-546.5</v>
      </c>
      <c r="F38" s="42">
        <f t="shared" si="5"/>
        <v>47.37602311</v>
      </c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</row>
    <row r="39" ht="24.0" customHeight="1">
      <c r="A39" s="41" t="s">
        <v>63</v>
      </c>
      <c r="B39" s="40" t="s">
        <v>64</v>
      </c>
      <c r="C39" s="42">
        <v>377.0</v>
      </c>
      <c r="D39" s="43">
        <v>290.7</v>
      </c>
      <c r="E39" s="43">
        <f t="shared" si="7"/>
        <v>-86.3</v>
      </c>
      <c r="F39" s="42">
        <f t="shared" si="5"/>
        <v>77.10875332</v>
      </c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ht="33.0" customHeight="1">
      <c r="A40" s="30" t="s">
        <v>65</v>
      </c>
      <c r="B40" s="40" t="s">
        <v>66</v>
      </c>
      <c r="C40" s="33">
        <f t="shared" ref="C40:D40" si="8">SUM(C41:C45)</f>
        <v>2197.4</v>
      </c>
      <c r="D40" s="33">
        <f t="shared" si="8"/>
        <v>1962.2</v>
      </c>
      <c r="E40" s="33">
        <f t="shared" si="7"/>
        <v>-235.2</v>
      </c>
      <c r="F40" s="33">
        <f t="shared" si="5"/>
        <v>89.29644125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41" ht="23.25" customHeight="1">
      <c r="A41" s="41" t="s">
        <v>67</v>
      </c>
      <c r="B41" s="40" t="s">
        <v>68</v>
      </c>
      <c r="C41" s="42">
        <v>909.1</v>
      </c>
      <c r="D41" s="42">
        <v>900.6</v>
      </c>
      <c r="E41" s="42">
        <f t="shared" si="7"/>
        <v>-8.5</v>
      </c>
      <c r="F41" s="42">
        <f t="shared" si="5"/>
        <v>99.06500935</v>
      </c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ht="23.25" customHeight="1">
      <c r="A42" s="41" t="s">
        <v>69</v>
      </c>
      <c r="B42" s="40" t="s">
        <v>70</v>
      </c>
      <c r="C42" s="42">
        <v>110.0</v>
      </c>
      <c r="D42" s="42">
        <v>100.5</v>
      </c>
      <c r="E42" s="42">
        <f t="shared" si="7"/>
        <v>-9.5</v>
      </c>
      <c r="F42" s="42">
        <f t="shared" si="5"/>
        <v>91.36363636</v>
      </c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ht="23.25" customHeight="1">
      <c r="A43" s="41" t="s">
        <v>71</v>
      </c>
      <c r="B43" s="40" t="s">
        <v>72</v>
      </c>
      <c r="C43" s="42">
        <v>994.8</v>
      </c>
      <c r="D43" s="42">
        <v>818.9</v>
      </c>
      <c r="E43" s="42">
        <f t="shared" si="7"/>
        <v>-175.9</v>
      </c>
      <c r="F43" s="42">
        <f t="shared" si="5"/>
        <v>82.31805388</v>
      </c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ht="23.25" customHeight="1">
      <c r="A44" s="41" t="s">
        <v>73</v>
      </c>
      <c r="B44" s="40" t="s">
        <v>74</v>
      </c>
      <c r="C44" s="42">
        <v>136.5</v>
      </c>
      <c r="D44" s="42">
        <v>106.5</v>
      </c>
      <c r="E44" s="43">
        <f t="shared" si="7"/>
        <v>-30</v>
      </c>
      <c r="F44" s="42">
        <f t="shared" si="5"/>
        <v>78.02197802</v>
      </c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</row>
    <row r="45" ht="23.25" customHeight="1">
      <c r="A45" s="41" t="s">
        <v>75</v>
      </c>
      <c r="B45" s="40" t="s">
        <v>76</v>
      </c>
      <c r="C45" s="42">
        <v>47.0</v>
      </c>
      <c r="D45" s="42">
        <v>35.7</v>
      </c>
      <c r="E45" s="42">
        <f t="shared" si="7"/>
        <v>-11.3</v>
      </c>
      <c r="F45" s="42">
        <f t="shared" si="5"/>
        <v>75.95744681</v>
      </c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ht="28.5" customHeight="1">
      <c r="A46" s="30" t="s">
        <v>77</v>
      </c>
      <c r="B46" s="40" t="s">
        <v>78</v>
      </c>
      <c r="C46" s="33">
        <v>37744.5</v>
      </c>
      <c r="D46" s="33">
        <v>34974.1</v>
      </c>
      <c r="E46" s="32">
        <f t="shared" si="7"/>
        <v>-2770.4</v>
      </c>
      <c r="F46" s="33">
        <f t="shared" si="5"/>
        <v>92.66012267</v>
      </c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ht="26.25" customHeight="1">
      <c r="A47" s="30" t="s">
        <v>79</v>
      </c>
      <c r="B47" s="40" t="s">
        <v>80</v>
      </c>
      <c r="C47" s="33">
        <v>7464.0</v>
      </c>
      <c r="D47" s="33">
        <v>7081.5</v>
      </c>
      <c r="E47" s="32">
        <f t="shared" si="7"/>
        <v>-382.5</v>
      </c>
      <c r="F47" s="33">
        <f t="shared" si="5"/>
        <v>94.87540193</v>
      </c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</row>
    <row r="48" ht="51.75" customHeight="1">
      <c r="A48" s="30" t="s">
        <v>81</v>
      </c>
      <c r="B48" s="40" t="s">
        <v>82</v>
      </c>
      <c r="C48" s="33">
        <v>694.0</v>
      </c>
      <c r="D48" s="33">
        <v>366.7</v>
      </c>
      <c r="E48" s="33">
        <f t="shared" si="7"/>
        <v>-327.3</v>
      </c>
      <c r="F48" s="33">
        <f t="shared" si="5"/>
        <v>52.83861671</v>
      </c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ht="21.75" customHeight="1">
      <c r="A49" s="30" t="s">
        <v>83</v>
      </c>
      <c r="B49" s="40" t="s">
        <v>84</v>
      </c>
      <c r="C49" s="33">
        <v>2066.5</v>
      </c>
      <c r="D49" s="33">
        <v>1907.0</v>
      </c>
      <c r="E49" s="32">
        <f t="shared" si="7"/>
        <v>-159.5</v>
      </c>
      <c r="F49" s="33">
        <f t="shared" si="5"/>
        <v>92.28163562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ht="21.75" customHeight="1">
      <c r="A50" s="30" t="s">
        <v>85</v>
      </c>
      <c r="B50" s="40" t="s">
        <v>86</v>
      </c>
      <c r="C50" s="33">
        <v>354.3</v>
      </c>
      <c r="D50" s="33">
        <f>270.1-16.6</f>
        <v>253.5</v>
      </c>
      <c r="E50" s="33">
        <f t="shared" si="7"/>
        <v>-100.8</v>
      </c>
      <c r="F50" s="33">
        <f t="shared" si="5"/>
        <v>71.54953429</v>
      </c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</row>
    <row r="51" ht="30.0" customHeight="1">
      <c r="A51" s="35" t="s">
        <v>87</v>
      </c>
      <c r="B51" s="14" t="s">
        <v>88</v>
      </c>
      <c r="C51" s="36">
        <f t="shared" ref="C51:E51" si="9">SUM(C52:C64)</f>
        <v>11145.4</v>
      </c>
      <c r="D51" s="37">
        <f t="shared" si="9"/>
        <v>9768.4</v>
      </c>
      <c r="E51" s="37">
        <f t="shared" si="9"/>
        <v>-1377</v>
      </c>
      <c r="F51" s="37">
        <f t="shared" si="5"/>
        <v>87.64512714</v>
      </c>
      <c r="G51" s="38"/>
      <c r="H51" s="39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</row>
    <row r="52" ht="21.75" customHeight="1">
      <c r="A52" s="30" t="s">
        <v>89</v>
      </c>
      <c r="B52" s="40" t="s">
        <v>90</v>
      </c>
      <c r="C52" s="33">
        <v>57.2</v>
      </c>
      <c r="D52" s="33">
        <v>23.5</v>
      </c>
      <c r="E52" s="33">
        <f t="shared" ref="E52:E64" si="10">D52-C52</f>
        <v>-33.7</v>
      </c>
      <c r="F52" s="33">
        <f t="shared" si="5"/>
        <v>41.08391608</v>
      </c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</row>
    <row r="53" ht="21.75" customHeight="1">
      <c r="A53" s="30" t="s">
        <v>91</v>
      </c>
      <c r="B53" s="40" t="s">
        <v>92</v>
      </c>
      <c r="C53" s="33">
        <v>38.2</v>
      </c>
      <c r="D53" s="33">
        <v>9.8</v>
      </c>
      <c r="E53" s="33">
        <f t="shared" si="10"/>
        <v>-28.4</v>
      </c>
      <c r="F53" s="33">
        <f t="shared" si="5"/>
        <v>25.65445026</v>
      </c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</row>
    <row r="54" ht="21.75" customHeight="1">
      <c r="A54" s="30" t="s">
        <v>93</v>
      </c>
      <c r="B54" s="40" t="s">
        <v>94</v>
      </c>
      <c r="C54" s="33">
        <v>433.7</v>
      </c>
      <c r="D54" s="33">
        <v>188.6</v>
      </c>
      <c r="E54" s="33">
        <f t="shared" si="10"/>
        <v>-245.1</v>
      </c>
      <c r="F54" s="33">
        <f t="shared" si="5"/>
        <v>43.48628084</v>
      </c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ht="21.75" customHeight="1">
      <c r="A55" s="30" t="s">
        <v>95</v>
      </c>
      <c r="B55" s="40" t="s">
        <v>96</v>
      </c>
      <c r="C55" s="33">
        <f>86.6+10</f>
        <v>96.6</v>
      </c>
      <c r="D55" s="33">
        <v>94.4</v>
      </c>
      <c r="E55" s="32">
        <f t="shared" si="10"/>
        <v>-2.2</v>
      </c>
      <c r="F55" s="33">
        <f t="shared" si="5"/>
        <v>97.72256729</v>
      </c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ht="21.75" customHeight="1">
      <c r="A56" s="30" t="s">
        <v>97</v>
      </c>
      <c r="B56" s="40" t="s">
        <v>98</v>
      </c>
      <c r="C56" s="33">
        <v>65.6</v>
      </c>
      <c r="D56" s="33">
        <v>60.5</v>
      </c>
      <c r="E56" s="33">
        <f t="shared" si="10"/>
        <v>-5.1</v>
      </c>
      <c r="F56" s="33">
        <f t="shared" si="5"/>
        <v>92.22560976</v>
      </c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ht="21.75" customHeight="1">
      <c r="A57" s="30" t="s">
        <v>99</v>
      </c>
      <c r="B57" s="40" t="s">
        <v>100</v>
      </c>
      <c r="C57" s="33">
        <v>7800.6</v>
      </c>
      <c r="D57" s="33">
        <v>7356.2</v>
      </c>
      <c r="E57" s="32">
        <f t="shared" si="10"/>
        <v>-444.4</v>
      </c>
      <c r="F57" s="33">
        <f t="shared" si="5"/>
        <v>94.30300233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ht="21.75" customHeight="1">
      <c r="A58" s="30" t="s">
        <v>101</v>
      </c>
      <c r="B58" s="40" t="s">
        <v>102</v>
      </c>
      <c r="C58" s="33">
        <v>1696.1</v>
      </c>
      <c r="D58" s="33">
        <v>1428.6</v>
      </c>
      <c r="E58" s="32">
        <f t="shared" si="10"/>
        <v>-267.5</v>
      </c>
      <c r="F58" s="33">
        <f t="shared" si="5"/>
        <v>84.22852426</v>
      </c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ht="21.75" customHeight="1">
      <c r="A59" s="30" t="s">
        <v>103</v>
      </c>
      <c r="B59" s="40" t="s">
        <v>104</v>
      </c>
      <c r="C59" s="33">
        <v>74.0</v>
      </c>
      <c r="D59" s="33">
        <v>50.1</v>
      </c>
      <c r="E59" s="33">
        <f t="shared" si="10"/>
        <v>-23.9</v>
      </c>
      <c r="F59" s="33">
        <f t="shared" si="5"/>
        <v>67.7027027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ht="21.75" customHeight="1">
      <c r="A60" s="30" t="s">
        <v>105</v>
      </c>
      <c r="B60" s="40" t="s">
        <v>106</v>
      </c>
      <c r="C60" s="33">
        <v>5.4</v>
      </c>
      <c r="D60" s="33">
        <v>0.0</v>
      </c>
      <c r="E60" s="33">
        <f t="shared" si="10"/>
        <v>-5.4</v>
      </c>
      <c r="F60" s="33">
        <f t="shared" si="5"/>
        <v>0</v>
      </c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ht="21.75" customHeight="1">
      <c r="A61" s="30" t="s">
        <v>107</v>
      </c>
      <c r="B61" s="40" t="s">
        <v>108</v>
      </c>
      <c r="C61" s="33">
        <v>493.0</v>
      </c>
      <c r="D61" s="33">
        <v>402.5</v>
      </c>
      <c r="E61" s="32">
        <f t="shared" si="10"/>
        <v>-90.5</v>
      </c>
      <c r="F61" s="33">
        <f t="shared" si="5"/>
        <v>81.64300203</v>
      </c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ht="21.75" customHeight="1">
      <c r="A62" s="30" t="s">
        <v>109</v>
      </c>
      <c r="B62" s="40" t="s">
        <v>110</v>
      </c>
      <c r="C62" s="33">
        <v>10.0</v>
      </c>
      <c r="D62" s="33">
        <v>1.8</v>
      </c>
      <c r="E62" s="33">
        <f t="shared" si="10"/>
        <v>-8.2</v>
      </c>
      <c r="F62" s="33">
        <f t="shared" si="5"/>
        <v>18</v>
      </c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ht="21.75" customHeight="1">
      <c r="A63" s="30" t="s">
        <v>111</v>
      </c>
      <c r="B63" s="40" t="s">
        <v>112</v>
      </c>
      <c r="C63" s="33">
        <v>156.5</v>
      </c>
      <c r="D63" s="33">
        <v>4.7</v>
      </c>
      <c r="E63" s="33">
        <f t="shared" si="10"/>
        <v>-151.8</v>
      </c>
      <c r="F63" s="33">
        <f t="shared" si="5"/>
        <v>3.003194888</v>
      </c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ht="21.75" customHeight="1">
      <c r="A64" s="44" t="s">
        <v>113</v>
      </c>
      <c r="B64" s="40" t="s">
        <v>114</v>
      </c>
      <c r="C64" s="33">
        <f>228.5-10</f>
        <v>218.5</v>
      </c>
      <c r="D64" s="33">
        <f>131.1+16.6</f>
        <v>147.7</v>
      </c>
      <c r="E64" s="33">
        <f t="shared" si="10"/>
        <v>-70.8</v>
      </c>
      <c r="F64" s="33">
        <f t="shared" si="5"/>
        <v>67.597254</v>
      </c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ht="22.5" customHeight="1">
      <c r="A65" s="35" t="s">
        <v>115</v>
      </c>
      <c r="B65" s="14" t="s">
        <v>116</v>
      </c>
      <c r="C65" s="36">
        <f>C66+C67+C69+C75</f>
        <v>10222.7</v>
      </c>
      <c r="D65" s="37">
        <f t="shared" ref="D65:E65" si="11">D66+D67+D68+D69+D75</f>
        <v>9717.3</v>
      </c>
      <c r="E65" s="37">
        <f t="shared" si="11"/>
        <v>-505.4</v>
      </c>
      <c r="F65" s="37">
        <f t="shared" si="5"/>
        <v>95.05610064</v>
      </c>
      <c r="G65" s="4"/>
      <c r="H65" s="4"/>
      <c r="I65" s="4"/>
      <c r="J65" s="4"/>
      <c r="K65" s="4"/>
      <c r="L65" s="4"/>
      <c r="M65" s="45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22.5" customHeight="1">
      <c r="A66" s="30" t="s">
        <v>117</v>
      </c>
      <c r="B66" s="40" t="s">
        <v>118</v>
      </c>
      <c r="C66" s="46">
        <v>24.0</v>
      </c>
      <c r="D66" s="46">
        <v>24.5</v>
      </c>
      <c r="E66" s="46">
        <f t="shared" ref="E66:E67" si="12">D66-C66</f>
        <v>0.5</v>
      </c>
      <c r="F66" s="46">
        <f t="shared" si="5"/>
        <v>102.0833333</v>
      </c>
      <c r="G66" s="47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2.5" customHeight="1">
      <c r="A67" s="30" t="s">
        <v>119</v>
      </c>
      <c r="B67" s="40" t="s">
        <v>120</v>
      </c>
      <c r="C67" s="48"/>
      <c r="D67" s="48"/>
      <c r="E67" s="48">
        <f t="shared" si="12"/>
        <v>0</v>
      </c>
      <c r="F67" s="48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22.5" customHeight="1">
      <c r="A68" s="30" t="s">
        <v>121</v>
      </c>
      <c r="B68" s="40" t="s">
        <v>122</v>
      </c>
      <c r="C68" s="48"/>
      <c r="D68" s="48"/>
      <c r="E68" s="48"/>
      <c r="F68" s="48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24.0" customHeight="1">
      <c r="A69" s="30" t="s">
        <v>123</v>
      </c>
      <c r="B69" s="40" t="s">
        <v>124</v>
      </c>
      <c r="C69" s="46">
        <f t="shared" ref="C69:D69" si="13">C70+C71+C72+C73+C74</f>
        <v>9626.2</v>
      </c>
      <c r="D69" s="46">
        <f t="shared" si="13"/>
        <v>9087.5</v>
      </c>
      <c r="E69" s="46">
        <f t="shared" ref="E69:E75" si="14">D69-C69</f>
        <v>-538.7</v>
      </c>
      <c r="F69" s="46">
        <f t="shared" ref="F69:F73" si="15">D69/C69*100</f>
        <v>94.40381459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24.0" customHeight="1">
      <c r="A70" s="49" t="s">
        <v>125</v>
      </c>
      <c r="B70" s="50" t="s">
        <v>126</v>
      </c>
      <c r="C70" s="51">
        <v>2792.9</v>
      </c>
      <c r="D70" s="51">
        <v>2792.9</v>
      </c>
      <c r="E70" s="51">
        <f t="shared" si="14"/>
        <v>0</v>
      </c>
      <c r="F70" s="51">
        <f t="shared" si="15"/>
        <v>100</v>
      </c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</row>
    <row r="71" ht="32.25" customHeight="1">
      <c r="A71" s="49" t="s">
        <v>127</v>
      </c>
      <c r="B71" s="50" t="s">
        <v>128</v>
      </c>
      <c r="C71" s="53">
        <f>6818.3-C72-C73</f>
        <v>3149</v>
      </c>
      <c r="D71" s="51">
        <v>2875.4</v>
      </c>
      <c r="E71" s="51">
        <f t="shared" si="14"/>
        <v>-273.6</v>
      </c>
      <c r="F71" s="51">
        <f t="shared" si="15"/>
        <v>91.31152747</v>
      </c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</row>
    <row r="72" ht="32.25" customHeight="1">
      <c r="A72" s="54" t="s">
        <v>129</v>
      </c>
      <c r="B72" s="50" t="s">
        <v>130</v>
      </c>
      <c r="C72" s="51">
        <f>1319.2-184.8-75.2</f>
        <v>1059.2</v>
      </c>
      <c r="D72" s="51">
        <v>794.4</v>
      </c>
      <c r="E72" s="51">
        <f t="shared" si="14"/>
        <v>-264.8</v>
      </c>
      <c r="F72" s="51">
        <f t="shared" si="15"/>
        <v>75</v>
      </c>
      <c r="G72" s="55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</row>
    <row r="73" ht="32.25" customHeight="1">
      <c r="A73" s="49" t="s">
        <v>131</v>
      </c>
      <c r="B73" s="50" t="s">
        <v>132</v>
      </c>
      <c r="C73" s="51">
        <v>2610.1</v>
      </c>
      <c r="D73" s="51">
        <v>2609.8</v>
      </c>
      <c r="E73" s="51">
        <f t="shared" si="14"/>
        <v>-0.3</v>
      </c>
      <c r="F73" s="51">
        <f t="shared" si="15"/>
        <v>99.98850619</v>
      </c>
      <c r="G73" s="52"/>
      <c r="H73" s="55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</row>
    <row r="74" ht="32.25" customHeight="1">
      <c r="A74" s="41" t="s">
        <v>133</v>
      </c>
      <c r="B74" s="40" t="s">
        <v>134</v>
      </c>
      <c r="C74" s="51">
        <v>15.0</v>
      </c>
      <c r="D74" s="51">
        <v>15.0</v>
      </c>
      <c r="E74" s="51">
        <f t="shared" si="14"/>
        <v>0</v>
      </c>
      <c r="F74" s="51">
        <v>0.0</v>
      </c>
      <c r="G74" s="52"/>
      <c r="H74" s="55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</row>
    <row r="75" ht="36.0" customHeight="1">
      <c r="A75" s="30" t="s">
        <v>135</v>
      </c>
      <c r="B75" s="40" t="s">
        <v>136</v>
      </c>
      <c r="C75" s="48">
        <f>587.5-15</f>
        <v>572.5</v>
      </c>
      <c r="D75" s="48">
        <v>605.3</v>
      </c>
      <c r="E75" s="48">
        <f t="shared" si="14"/>
        <v>32.8</v>
      </c>
      <c r="F75" s="48">
        <f t="shared" ref="F75:F83" si="17">D75/C75*100</f>
        <v>105.7292576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21.75" customHeight="1">
      <c r="A76" s="35" t="s">
        <v>137</v>
      </c>
      <c r="B76" s="14" t="s">
        <v>138</v>
      </c>
      <c r="C76" s="36">
        <f>SUM(C77:C81)</f>
        <v>8602.1</v>
      </c>
      <c r="D76" s="36">
        <f t="shared" ref="D76:E76" si="16">D77+D78+D79+D80+D81</f>
        <v>8579.7</v>
      </c>
      <c r="E76" s="36">
        <f t="shared" si="16"/>
        <v>-22.4</v>
      </c>
      <c r="F76" s="37">
        <f t="shared" si="17"/>
        <v>99.73959847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1.0" customHeight="1">
      <c r="A77" s="30" t="s">
        <v>139</v>
      </c>
      <c r="B77" s="40" t="s">
        <v>140</v>
      </c>
      <c r="C77" s="48">
        <v>1442.9</v>
      </c>
      <c r="D77" s="48">
        <v>1442.9</v>
      </c>
      <c r="E77" s="51">
        <f t="shared" ref="E77:E83" si="18">D77-C77</f>
        <v>0</v>
      </c>
      <c r="F77" s="51">
        <f t="shared" si="17"/>
        <v>100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1.0" customHeight="1">
      <c r="A78" s="30" t="s">
        <v>77</v>
      </c>
      <c r="B78" s="40" t="s">
        <v>141</v>
      </c>
      <c r="C78" s="48">
        <f>1507.9-184.8</f>
        <v>1323.1</v>
      </c>
      <c r="D78" s="48">
        <v>1299.1</v>
      </c>
      <c r="E78" s="51">
        <f t="shared" si="18"/>
        <v>-24</v>
      </c>
      <c r="F78" s="51">
        <f t="shared" si="17"/>
        <v>98.18607815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1.0" customHeight="1">
      <c r="A79" s="30" t="s">
        <v>79</v>
      </c>
      <c r="B79" s="40" t="s">
        <v>142</v>
      </c>
      <c r="C79" s="48">
        <v>506.4</v>
      </c>
      <c r="D79" s="48">
        <v>506.4</v>
      </c>
      <c r="E79" s="51">
        <f t="shared" si="18"/>
        <v>0</v>
      </c>
      <c r="F79" s="51">
        <f t="shared" si="17"/>
        <v>100</v>
      </c>
      <c r="G79" s="45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21.0" customHeight="1">
      <c r="A80" s="44" t="s">
        <v>143</v>
      </c>
      <c r="B80" s="40" t="s">
        <v>144</v>
      </c>
      <c r="C80" s="48">
        <v>2610.1</v>
      </c>
      <c r="D80" s="48">
        <v>2609.8</v>
      </c>
      <c r="E80" s="48">
        <f t="shared" si="18"/>
        <v>-0.3</v>
      </c>
      <c r="F80" s="48">
        <f t="shared" si="17"/>
        <v>99.98850619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1.0" customHeight="1">
      <c r="A81" s="30" t="s">
        <v>145</v>
      </c>
      <c r="B81" s="40" t="s">
        <v>146</v>
      </c>
      <c r="C81" s="32">
        <f t="shared" ref="C81:D81" si="19">SUM(C82:C86)</f>
        <v>2719.6</v>
      </c>
      <c r="D81" s="32">
        <f t="shared" si="19"/>
        <v>2721.5</v>
      </c>
      <c r="E81" s="48">
        <f t="shared" si="18"/>
        <v>1.9</v>
      </c>
      <c r="F81" s="48">
        <f t="shared" si="17"/>
        <v>100.0698632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26.25" customHeight="1">
      <c r="A82" s="49" t="s">
        <v>147</v>
      </c>
      <c r="B82" s="40" t="s">
        <v>148</v>
      </c>
      <c r="C82" s="48">
        <v>2682.1</v>
      </c>
      <c r="D82" s="48">
        <v>2682.1</v>
      </c>
      <c r="E82" s="48">
        <f t="shared" si="18"/>
        <v>0</v>
      </c>
      <c r="F82" s="48">
        <f t="shared" si="17"/>
        <v>100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1.75" customHeight="1">
      <c r="A83" s="49" t="s">
        <v>149</v>
      </c>
      <c r="B83" s="40" t="s">
        <v>150</v>
      </c>
      <c r="C83" s="48">
        <v>30.5</v>
      </c>
      <c r="D83" s="48">
        <v>32.4</v>
      </c>
      <c r="E83" s="48">
        <f t="shared" si="18"/>
        <v>1.9</v>
      </c>
      <c r="F83" s="48">
        <f t="shared" si="17"/>
        <v>106.2295082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21.75" customHeight="1">
      <c r="A84" s="49" t="s">
        <v>151</v>
      </c>
      <c r="B84" s="40" t="s">
        <v>152</v>
      </c>
      <c r="C84" s="48"/>
      <c r="D84" s="48"/>
      <c r="E84" s="48"/>
      <c r="F84" s="48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1.75" customHeight="1">
      <c r="A85" s="49" t="s">
        <v>153</v>
      </c>
      <c r="B85" s="40" t="s">
        <v>154</v>
      </c>
      <c r="C85" s="48">
        <v>7.0</v>
      </c>
      <c r="D85" s="48">
        <v>7.0</v>
      </c>
      <c r="E85" s="48">
        <f t="shared" ref="E85:E89" si="20">D85-C85</f>
        <v>0</v>
      </c>
      <c r="F85" s="48">
        <f>D85/C85*100</f>
        <v>100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21.75" customHeight="1">
      <c r="A86" s="49" t="s">
        <v>155</v>
      </c>
      <c r="B86" s="40" t="s">
        <v>156</v>
      </c>
      <c r="C86" s="48"/>
      <c r="D86" s="48"/>
      <c r="E86" s="48">
        <f t="shared" si="20"/>
        <v>0</v>
      </c>
      <c r="F86" s="48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2.5" customHeight="1">
      <c r="A87" s="35" t="s">
        <v>85</v>
      </c>
      <c r="B87" s="14" t="s">
        <v>157</v>
      </c>
      <c r="C87" s="36">
        <v>239.1</v>
      </c>
      <c r="D87" s="36">
        <v>239.1</v>
      </c>
      <c r="E87" s="36">
        <f t="shared" si="20"/>
        <v>0</v>
      </c>
      <c r="F87" s="36">
        <v>0.0</v>
      </c>
      <c r="G87" s="1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22.5" customHeight="1">
      <c r="A88" s="56" t="s">
        <v>158</v>
      </c>
      <c r="B88" s="14" t="s">
        <v>159</v>
      </c>
      <c r="C88" s="36">
        <v>0.0</v>
      </c>
      <c r="D88" s="36">
        <v>0.0</v>
      </c>
      <c r="E88" s="36">
        <f t="shared" si="20"/>
        <v>0</v>
      </c>
      <c r="F88" s="36">
        <v>0.0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1.0" customHeight="1">
      <c r="A89" s="56" t="s">
        <v>160</v>
      </c>
      <c r="B89" s="14" t="s">
        <v>161</v>
      </c>
      <c r="C89" s="36">
        <v>2135.0</v>
      </c>
      <c r="D89" s="36">
        <v>2228.7</v>
      </c>
      <c r="E89" s="36">
        <f t="shared" si="20"/>
        <v>93.7</v>
      </c>
      <c r="F89" s="36">
        <f t="shared" ref="F89:F90" si="22">D89/C89*100</f>
        <v>104.3887588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2.5" customHeight="1">
      <c r="A90" s="56" t="s">
        <v>162</v>
      </c>
      <c r="B90" s="14" t="s">
        <v>163</v>
      </c>
      <c r="C90" s="36">
        <v>1237.2</v>
      </c>
      <c r="D90" s="36">
        <f t="shared" ref="D90:E90" si="21">SUM(D91:D92)</f>
        <v>1237.3</v>
      </c>
      <c r="E90" s="37">
        <f t="shared" si="21"/>
        <v>0.1</v>
      </c>
      <c r="F90" s="36">
        <f t="shared" si="22"/>
        <v>100.0080828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8.75" customHeight="1">
      <c r="A91" s="57" t="s">
        <v>164</v>
      </c>
      <c r="B91" s="15" t="s">
        <v>165</v>
      </c>
      <c r="C91" s="42">
        <v>1237.2</v>
      </c>
      <c r="D91" s="42">
        <v>1237.3</v>
      </c>
      <c r="E91" s="42">
        <f t="shared" ref="E91:E94" si="23">D91-C91</f>
        <v>0.1</v>
      </c>
      <c r="F91" s="42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8.75" customHeight="1">
      <c r="A92" s="57" t="s">
        <v>166</v>
      </c>
      <c r="B92" s="15" t="s">
        <v>167</v>
      </c>
      <c r="C92" s="42">
        <v>0.0</v>
      </c>
      <c r="D92" s="42">
        <v>0.0</v>
      </c>
      <c r="E92" s="42">
        <f t="shared" si="23"/>
        <v>0</v>
      </c>
      <c r="F92" s="42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4.0" customHeight="1">
      <c r="A93" s="58" t="s">
        <v>168</v>
      </c>
      <c r="B93" s="59" t="s">
        <v>169</v>
      </c>
      <c r="C93" s="60">
        <f t="shared" ref="C93:D93" si="24">C32+C65+C89+C88+C90</f>
        <v>75647.7</v>
      </c>
      <c r="D93" s="60">
        <f t="shared" si="24"/>
        <v>74460.6</v>
      </c>
      <c r="E93" s="60">
        <f t="shared" si="23"/>
        <v>-1187.1</v>
      </c>
      <c r="F93" s="60">
        <f t="shared" ref="F93:F94" si="26">D93/C93*100</f>
        <v>98.43075203</v>
      </c>
      <c r="G93" s="4"/>
      <c r="H93" s="45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24.0" customHeight="1">
      <c r="A94" s="58" t="s">
        <v>170</v>
      </c>
      <c r="B94" s="59" t="s">
        <v>171</v>
      </c>
      <c r="C94" s="60">
        <f t="shared" ref="C94:D94" si="25">C76+C51+C33+C87</f>
        <v>73814.6</v>
      </c>
      <c r="D94" s="60">
        <f t="shared" si="25"/>
        <v>67027.6</v>
      </c>
      <c r="E94" s="60">
        <f t="shared" si="23"/>
        <v>-6787</v>
      </c>
      <c r="F94" s="60">
        <f t="shared" si="26"/>
        <v>90.80534203</v>
      </c>
      <c r="G94" s="4"/>
      <c r="H94" s="45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4.0" customHeight="1">
      <c r="A95" s="56" t="s">
        <v>172</v>
      </c>
      <c r="B95" s="14"/>
      <c r="C95" s="61"/>
      <c r="D95" s="61"/>
      <c r="E95" s="61"/>
      <c r="F95" s="61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23.25" customHeight="1">
      <c r="A96" s="62" t="s">
        <v>173</v>
      </c>
      <c r="B96" s="15" t="s">
        <v>174</v>
      </c>
      <c r="C96" s="33">
        <f t="shared" ref="C96:D96" si="27">C32-C33</f>
        <v>8224.8</v>
      </c>
      <c r="D96" s="33">
        <f t="shared" si="27"/>
        <v>12836.9</v>
      </c>
      <c r="E96" s="33">
        <f t="shared" ref="E96:E102" si="29">D96-C96</f>
        <v>4612.1</v>
      </c>
      <c r="F96" s="33">
        <f t="shared" ref="F96:F98" si="30">D96/C96*100</f>
        <v>156.0755277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3.25" customHeight="1">
      <c r="A97" s="63" t="s">
        <v>175</v>
      </c>
      <c r="B97" s="15" t="s">
        <v>176</v>
      </c>
      <c r="C97" s="64">
        <f t="shared" ref="C97:D97" si="28">C32-C33-C51+C65-C76-C87</f>
        <v>-1539.1</v>
      </c>
      <c r="D97" s="64">
        <f t="shared" si="28"/>
        <v>3967</v>
      </c>
      <c r="E97" s="64">
        <f t="shared" si="29"/>
        <v>5506.1</v>
      </c>
      <c r="F97" s="64">
        <f t="shared" si="30"/>
        <v>-257.7480346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36.0" customHeight="1">
      <c r="A98" s="63" t="s">
        <v>177</v>
      </c>
      <c r="B98" s="15" t="s">
        <v>178</v>
      </c>
      <c r="C98" s="64">
        <f>C97+C89+C90</f>
        <v>1833.1</v>
      </c>
      <c r="D98" s="64">
        <f>D93-D94</f>
        <v>7433</v>
      </c>
      <c r="E98" s="64">
        <f t="shared" si="29"/>
        <v>5599.9</v>
      </c>
      <c r="F98" s="64">
        <f t="shared" si="30"/>
        <v>405.4879712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2.5" customHeight="1">
      <c r="A99" s="63" t="s">
        <v>179</v>
      </c>
      <c r="B99" s="15" t="s">
        <v>180</v>
      </c>
      <c r="C99" s="37"/>
      <c r="D99" s="64"/>
      <c r="E99" s="64">
        <f t="shared" si="29"/>
        <v>0</v>
      </c>
      <c r="F99" s="64">
        <v>0.0</v>
      </c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</row>
    <row r="100" ht="24.0" customHeight="1">
      <c r="A100" s="35" t="s">
        <v>181</v>
      </c>
      <c r="B100" s="14" t="s">
        <v>182</v>
      </c>
      <c r="C100" s="66">
        <f t="shared" ref="C100:D100" si="31">C98</f>
        <v>1833.1</v>
      </c>
      <c r="D100" s="66">
        <f t="shared" si="31"/>
        <v>7433</v>
      </c>
      <c r="E100" s="66">
        <f t="shared" si="29"/>
        <v>5599.9</v>
      </c>
      <c r="F100" s="66">
        <f t="shared" ref="F100:F101" si="33">D100/C100*100</f>
        <v>405.4879712</v>
      </c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  <row r="101" ht="23.25" customHeight="1">
      <c r="A101" s="63" t="s">
        <v>183</v>
      </c>
      <c r="B101" s="15" t="s">
        <v>184</v>
      </c>
      <c r="C101" s="67">
        <f t="shared" ref="C101:D101" si="32">C100</f>
        <v>1833.1</v>
      </c>
      <c r="D101" s="67">
        <f t="shared" si="32"/>
        <v>7433</v>
      </c>
      <c r="E101" s="64">
        <f t="shared" si="29"/>
        <v>5599.9</v>
      </c>
      <c r="F101" s="64">
        <f t="shared" si="33"/>
        <v>405.4879712</v>
      </c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</row>
    <row r="102" ht="23.25" customHeight="1">
      <c r="A102" s="63" t="s">
        <v>185</v>
      </c>
      <c r="B102" s="15" t="s">
        <v>186</v>
      </c>
      <c r="C102" s="66"/>
      <c r="D102" s="67"/>
      <c r="E102" s="64">
        <f t="shared" si="29"/>
        <v>0</v>
      </c>
      <c r="F102" s="64">
        <v>0.0</v>
      </c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</row>
    <row r="103" ht="18.75" customHeight="1">
      <c r="A103" s="68"/>
      <c r="B103" s="2"/>
      <c r="C103" s="69"/>
      <c r="D103" s="70"/>
      <c r="E103" s="71"/>
      <c r="F103" s="3" t="s">
        <v>187</v>
      </c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</row>
    <row r="104" ht="18.75" customHeight="1">
      <c r="A104" s="72"/>
      <c r="B104" s="72"/>
      <c r="C104" s="72"/>
      <c r="D104" s="72"/>
      <c r="E104" s="72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</row>
    <row r="105" ht="22.5" customHeight="1">
      <c r="A105" s="28" t="s">
        <v>188</v>
      </c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 ht="15.0" customHeight="1">
      <c r="A106" s="73" t="s">
        <v>38</v>
      </c>
      <c r="B106" s="74" t="s">
        <v>39</v>
      </c>
      <c r="C106" s="74" t="s">
        <v>40</v>
      </c>
      <c r="D106" s="74" t="s">
        <v>41</v>
      </c>
      <c r="E106" s="74" t="s">
        <v>189</v>
      </c>
      <c r="F106" s="74" t="s">
        <v>190</v>
      </c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</row>
    <row r="107" ht="21.75" customHeight="1">
      <c r="A107" s="75"/>
      <c r="B107" s="75"/>
      <c r="C107" s="75"/>
      <c r="D107" s="75"/>
      <c r="E107" s="75"/>
      <c r="F107" s="75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15">
        <v>1.0</v>
      </c>
      <c r="B108" s="29">
        <v>2.0</v>
      </c>
      <c r="C108" s="29">
        <v>3.0</v>
      </c>
      <c r="D108" s="29">
        <v>4.0</v>
      </c>
      <c r="E108" s="29">
        <v>5.0</v>
      </c>
      <c r="F108" s="29">
        <v>6.0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37.5" customHeight="1">
      <c r="A109" s="35" t="s">
        <v>191</v>
      </c>
      <c r="B109" s="14" t="s">
        <v>192</v>
      </c>
      <c r="C109" s="76">
        <f t="shared" ref="C109:D109" si="34">C110+C111</f>
        <v>0</v>
      </c>
      <c r="D109" s="76">
        <f t="shared" si="34"/>
        <v>0</v>
      </c>
      <c r="E109" s="76">
        <f t="shared" ref="E109:F109" si="35">D109-C109</f>
        <v>0</v>
      </c>
      <c r="F109" s="76">
        <f t="shared" si="35"/>
        <v>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33.75" customHeight="1">
      <c r="A110" s="63" t="s">
        <v>193</v>
      </c>
      <c r="B110" s="15" t="s">
        <v>194</v>
      </c>
      <c r="C110" s="77"/>
      <c r="D110" s="77"/>
      <c r="E110" s="77">
        <f t="shared" ref="E110:F110" si="36">D110-C110</f>
        <v>0</v>
      </c>
      <c r="F110" s="77">
        <f t="shared" si="36"/>
        <v>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37.5" customHeight="1">
      <c r="A111" s="62" t="s">
        <v>195</v>
      </c>
      <c r="B111" s="15" t="s">
        <v>196</v>
      </c>
      <c r="C111" s="77"/>
      <c r="D111" s="77"/>
      <c r="E111" s="77">
        <f t="shared" ref="E111:F111" si="37">D111-C111</f>
        <v>0</v>
      </c>
      <c r="F111" s="77">
        <f t="shared" si="37"/>
        <v>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0" customHeight="1">
      <c r="A112" s="35" t="s">
        <v>197</v>
      </c>
      <c r="B112" s="29"/>
      <c r="C112" s="77"/>
      <c r="D112" s="77"/>
      <c r="E112" s="77">
        <f t="shared" ref="E112:F112" si="38">D112-C112</f>
        <v>0</v>
      </c>
      <c r="F112" s="77">
        <f t="shared" si="38"/>
        <v>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94.5" customHeight="1">
      <c r="A113" s="63" t="s">
        <v>198</v>
      </c>
      <c r="B113" s="15" t="s">
        <v>199</v>
      </c>
      <c r="C113" s="77"/>
      <c r="D113" s="77"/>
      <c r="E113" s="77">
        <f t="shared" ref="E113:F113" si="39">D113-C113</f>
        <v>0</v>
      </c>
      <c r="F113" s="77">
        <f t="shared" si="39"/>
        <v>0</v>
      </c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</row>
    <row r="114" ht="24.0" customHeight="1">
      <c r="A114" s="78" t="s">
        <v>200</v>
      </c>
      <c r="B114" s="15" t="s">
        <v>201</v>
      </c>
      <c r="C114" s="77"/>
      <c r="D114" s="77"/>
      <c r="E114" s="77">
        <f t="shared" ref="E114:F114" si="40">D114-C114</f>
        <v>0</v>
      </c>
      <c r="F114" s="77">
        <f t="shared" si="40"/>
        <v>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95.25" customHeight="1">
      <c r="A115" s="63" t="s">
        <v>202</v>
      </c>
      <c r="B115" s="15" t="s">
        <v>203</v>
      </c>
      <c r="C115" s="77"/>
      <c r="D115" s="77"/>
      <c r="E115" s="77"/>
      <c r="F115" s="77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36.75" customHeight="1">
      <c r="A116" s="35" t="s">
        <v>204</v>
      </c>
      <c r="B116" s="14" t="s">
        <v>205</v>
      </c>
      <c r="C116" s="77"/>
      <c r="D116" s="77"/>
      <c r="E116" s="77">
        <f t="shared" ref="E116:F116" si="41">D116-C116</f>
        <v>0</v>
      </c>
      <c r="F116" s="77">
        <f t="shared" si="41"/>
        <v>0</v>
      </c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ht="24.0" customHeight="1">
      <c r="A117" s="63" t="s">
        <v>206</v>
      </c>
      <c r="B117" s="15" t="s">
        <v>207</v>
      </c>
      <c r="C117" s="79"/>
      <c r="D117" s="79"/>
      <c r="E117" s="77">
        <f t="shared" ref="E117:F117" si="42">D117-C117</f>
        <v>0</v>
      </c>
      <c r="F117" s="77">
        <f t="shared" si="42"/>
        <v>0</v>
      </c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</row>
    <row r="118" ht="30.0" customHeight="1">
      <c r="A118" s="78" t="s">
        <v>208</v>
      </c>
      <c r="B118" s="15" t="s">
        <v>209</v>
      </c>
      <c r="C118" s="80"/>
      <c r="D118" s="79"/>
      <c r="E118" s="77"/>
      <c r="F118" s="77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24.0" customHeight="1">
      <c r="A119" s="63" t="s">
        <v>210</v>
      </c>
      <c r="B119" s="15" t="s">
        <v>211</v>
      </c>
      <c r="C119" s="76"/>
      <c r="D119" s="76"/>
      <c r="E119" s="77">
        <f t="shared" ref="E119:F119" si="43">D119-C119</f>
        <v>0</v>
      </c>
      <c r="F119" s="77">
        <f t="shared" si="43"/>
        <v>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24.0" customHeight="1">
      <c r="A120" s="63" t="s">
        <v>212</v>
      </c>
      <c r="B120" s="15" t="s">
        <v>213</v>
      </c>
      <c r="C120" s="76"/>
      <c r="D120" s="76"/>
      <c r="E120" s="77"/>
      <c r="F120" s="77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24.0" customHeight="1">
      <c r="A121" s="63" t="s">
        <v>214</v>
      </c>
      <c r="B121" s="15" t="s">
        <v>215</v>
      </c>
      <c r="C121" s="76"/>
      <c r="D121" s="77"/>
      <c r="E121" s="77">
        <f t="shared" ref="E121:F121" si="44">D121-C121</f>
        <v>0</v>
      </c>
      <c r="F121" s="77">
        <f t="shared" si="44"/>
        <v>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36.0" customHeight="1">
      <c r="A122" s="35" t="s">
        <v>216</v>
      </c>
      <c r="B122" s="14" t="s">
        <v>217</v>
      </c>
      <c r="C122" s="76">
        <f t="shared" ref="C122:D122" si="45">C93-C94</f>
        <v>1833.1</v>
      </c>
      <c r="D122" s="76">
        <f t="shared" si="45"/>
        <v>7433</v>
      </c>
      <c r="E122" s="76">
        <f>D122-C122</f>
        <v>5599.9</v>
      </c>
      <c r="F122" s="76">
        <f>D122/C122*100</f>
        <v>405.4879712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24.75" customHeight="1">
      <c r="A123" s="81" t="s">
        <v>218</v>
      </c>
      <c r="B123" s="13"/>
      <c r="C123" s="13"/>
      <c r="D123" s="13"/>
      <c r="E123" s="13"/>
      <c r="F123" s="22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38.25" customHeight="1">
      <c r="A124" s="35" t="s">
        <v>219</v>
      </c>
      <c r="B124" s="14" t="s">
        <v>220</v>
      </c>
      <c r="C124" s="76">
        <f t="shared" ref="C124:D124" si="46">SUM(C125:C131)</f>
        <v>0</v>
      </c>
      <c r="D124" s="76">
        <f t="shared" si="46"/>
        <v>0</v>
      </c>
      <c r="E124" s="76">
        <f t="shared" ref="E124:F124" si="47">D124-C124</f>
        <v>0</v>
      </c>
      <c r="F124" s="76">
        <f t="shared" si="47"/>
        <v>0</v>
      </c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</row>
    <row r="125" ht="24.0" customHeight="1">
      <c r="A125" s="63" t="s">
        <v>221</v>
      </c>
      <c r="B125" s="15" t="s">
        <v>222</v>
      </c>
      <c r="C125" s="77"/>
      <c r="D125" s="77"/>
      <c r="E125" s="77">
        <f t="shared" ref="E125:F125" si="48">D125-C125</f>
        <v>0</v>
      </c>
      <c r="F125" s="77">
        <f t="shared" si="48"/>
        <v>0</v>
      </c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</row>
    <row r="126" ht="24.0" customHeight="1">
      <c r="A126" s="62" t="s">
        <v>223</v>
      </c>
      <c r="B126" s="15" t="s">
        <v>224</v>
      </c>
      <c r="C126" s="77"/>
      <c r="D126" s="77"/>
      <c r="E126" s="77">
        <f t="shared" ref="E126:F126" si="49">D126-C126</f>
        <v>0</v>
      </c>
      <c r="F126" s="77">
        <f t="shared" si="49"/>
        <v>0</v>
      </c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</row>
    <row r="127" ht="36.0" customHeight="1">
      <c r="A127" s="62" t="s">
        <v>225</v>
      </c>
      <c r="B127" s="15" t="s">
        <v>226</v>
      </c>
      <c r="C127" s="77"/>
      <c r="D127" s="77"/>
      <c r="E127" s="77">
        <f t="shared" ref="E127:F127" si="50">D127-C127</f>
        <v>0</v>
      </c>
      <c r="F127" s="77">
        <f t="shared" si="50"/>
        <v>0</v>
      </c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</row>
    <row r="128" ht="42.75" customHeight="1">
      <c r="A128" s="62" t="s">
        <v>227</v>
      </c>
      <c r="B128" s="15" t="s">
        <v>228</v>
      </c>
      <c r="C128" s="83"/>
      <c r="D128" s="83"/>
      <c r="E128" s="77">
        <f t="shared" ref="E128:F128" si="51">D128-C128</f>
        <v>0</v>
      </c>
      <c r="F128" s="77">
        <f t="shared" si="51"/>
        <v>0</v>
      </c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</row>
    <row r="129" ht="24.0" customHeight="1">
      <c r="A129" s="62" t="s">
        <v>229</v>
      </c>
      <c r="B129" s="15" t="s">
        <v>230</v>
      </c>
      <c r="C129" s="77"/>
      <c r="D129" s="77"/>
      <c r="E129" s="77">
        <f t="shared" ref="E129:F129" si="52">D129-C129</f>
        <v>0</v>
      </c>
      <c r="F129" s="77">
        <f t="shared" si="52"/>
        <v>0</v>
      </c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</row>
    <row r="130" ht="24.0" customHeight="1">
      <c r="A130" s="62" t="s">
        <v>231</v>
      </c>
      <c r="B130" s="15" t="s">
        <v>232</v>
      </c>
      <c r="C130" s="77"/>
      <c r="D130" s="77"/>
      <c r="E130" s="77">
        <f t="shared" ref="E130:F130" si="53">D130-C130</f>
        <v>0</v>
      </c>
      <c r="F130" s="77">
        <f t="shared" si="53"/>
        <v>0</v>
      </c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</row>
    <row r="131" ht="24.0" customHeight="1">
      <c r="A131" s="62" t="s">
        <v>233</v>
      </c>
      <c r="B131" s="15" t="s">
        <v>234</v>
      </c>
      <c r="C131" s="77"/>
      <c r="D131" s="77"/>
      <c r="E131" s="77">
        <f t="shared" ref="E131:F131" si="54">D131-C131</f>
        <v>0</v>
      </c>
      <c r="F131" s="77">
        <f t="shared" si="54"/>
        <v>0</v>
      </c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</row>
    <row r="132" ht="36.0" customHeight="1">
      <c r="A132" s="63" t="s">
        <v>235</v>
      </c>
      <c r="B132" s="15" t="s">
        <v>236</v>
      </c>
      <c r="C132" s="77"/>
      <c r="D132" s="77"/>
      <c r="E132" s="77">
        <f t="shared" ref="E132:F132" si="55">D132-C132</f>
        <v>0</v>
      </c>
      <c r="F132" s="77">
        <f t="shared" si="55"/>
        <v>0</v>
      </c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</row>
    <row r="133" ht="41.25" customHeight="1">
      <c r="A133" s="63" t="s">
        <v>237</v>
      </c>
      <c r="B133" s="15" t="s">
        <v>238</v>
      </c>
      <c r="C133" s="77"/>
      <c r="D133" s="77"/>
      <c r="E133" s="77">
        <f t="shared" ref="E133:F133" si="56">D133-C133</f>
        <v>0</v>
      </c>
      <c r="F133" s="77">
        <f t="shared" si="56"/>
        <v>0</v>
      </c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</row>
    <row r="134" ht="22.5" customHeight="1">
      <c r="A134" s="35" t="s">
        <v>239</v>
      </c>
      <c r="B134" s="14" t="s">
        <v>240</v>
      </c>
      <c r="C134" s="76">
        <f t="shared" ref="C134:D134" si="57">SUM(C135:C137)</f>
        <v>0</v>
      </c>
      <c r="D134" s="76">
        <f t="shared" si="57"/>
        <v>0</v>
      </c>
      <c r="E134" s="76">
        <f t="shared" ref="E134:F134" si="58">D134-C134</f>
        <v>0</v>
      </c>
      <c r="F134" s="76">
        <f t="shared" si="58"/>
        <v>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44.25" customHeight="1">
      <c r="A135" s="63" t="s">
        <v>241</v>
      </c>
      <c r="B135" s="15" t="s">
        <v>242</v>
      </c>
      <c r="C135" s="77"/>
      <c r="D135" s="77"/>
      <c r="E135" s="77">
        <f t="shared" ref="E135:F135" si="59">D135-C135</f>
        <v>0</v>
      </c>
      <c r="F135" s="77">
        <f t="shared" si="59"/>
        <v>0</v>
      </c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</row>
    <row r="136" ht="24.0" customHeight="1">
      <c r="A136" s="63" t="s">
        <v>243</v>
      </c>
      <c r="B136" s="15" t="s">
        <v>244</v>
      </c>
      <c r="C136" s="77"/>
      <c r="D136" s="77"/>
      <c r="E136" s="77">
        <f t="shared" ref="E136:F136" si="60">D136-C136</f>
        <v>0</v>
      </c>
      <c r="F136" s="77">
        <f t="shared" si="60"/>
        <v>0</v>
      </c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</row>
    <row r="137" ht="24.0" customHeight="1">
      <c r="A137" s="63" t="s">
        <v>245</v>
      </c>
      <c r="B137" s="15" t="s">
        <v>246</v>
      </c>
      <c r="C137" s="77"/>
      <c r="D137" s="77"/>
      <c r="E137" s="77">
        <f t="shared" ref="E137:F137" si="61">D137-C137</f>
        <v>0</v>
      </c>
      <c r="F137" s="77">
        <f t="shared" si="61"/>
        <v>0</v>
      </c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</row>
    <row r="138" ht="27.75" customHeight="1">
      <c r="A138" s="35" t="s">
        <v>247</v>
      </c>
      <c r="B138" s="14" t="s">
        <v>248</v>
      </c>
      <c r="C138" s="76">
        <f t="shared" ref="C138:D138" si="62">SUM(C139:C140)</f>
        <v>0</v>
      </c>
      <c r="D138" s="76">
        <f t="shared" si="62"/>
        <v>0</v>
      </c>
      <c r="E138" s="76">
        <f t="shared" ref="E138:F138" si="63">D138-C138</f>
        <v>0</v>
      </c>
      <c r="F138" s="76">
        <f t="shared" si="63"/>
        <v>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24.0" customHeight="1">
      <c r="A139" s="63" t="s">
        <v>249</v>
      </c>
      <c r="B139" s="15" t="s">
        <v>250</v>
      </c>
      <c r="C139" s="77"/>
      <c r="D139" s="77"/>
      <c r="E139" s="77">
        <f t="shared" ref="E139:F139" si="64">D139-C139</f>
        <v>0</v>
      </c>
      <c r="F139" s="77">
        <f t="shared" si="64"/>
        <v>0</v>
      </c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</row>
    <row r="140" ht="24.0" customHeight="1">
      <c r="A140" s="63" t="s">
        <v>251</v>
      </c>
      <c r="B140" s="15" t="s">
        <v>252</v>
      </c>
      <c r="C140" s="77"/>
      <c r="D140" s="77"/>
      <c r="E140" s="77">
        <f t="shared" ref="E140:F140" si="65">D140-C140</f>
        <v>0</v>
      </c>
      <c r="F140" s="77">
        <f t="shared" si="65"/>
        <v>0</v>
      </c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</row>
    <row r="141" ht="24.0" customHeight="1">
      <c r="A141" s="35" t="s">
        <v>253</v>
      </c>
      <c r="B141" s="14" t="s">
        <v>254</v>
      </c>
      <c r="C141" s="76">
        <f t="shared" ref="C141:D141" si="66">SUM(C142:C143)</f>
        <v>0</v>
      </c>
      <c r="D141" s="76">
        <f t="shared" si="66"/>
        <v>0</v>
      </c>
      <c r="E141" s="76">
        <f t="shared" ref="E141:F141" si="67">D141-C141</f>
        <v>0</v>
      </c>
      <c r="F141" s="76">
        <f t="shared" si="67"/>
        <v>0</v>
      </c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</row>
    <row r="142" ht="24.0" customHeight="1">
      <c r="A142" s="63" t="s">
        <v>255</v>
      </c>
      <c r="B142" s="15" t="s">
        <v>256</v>
      </c>
      <c r="C142" s="77"/>
      <c r="D142" s="77"/>
      <c r="E142" s="77">
        <f t="shared" ref="E142:F142" si="68">D142-C142</f>
        <v>0</v>
      </c>
      <c r="F142" s="77">
        <f t="shared" si="68"/>
        <v>0</v>
      </c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</row>
    <row r="143" ht="24.0" customHeight="1">
      <c r="A143" s="63" t="s">
        <v>257</v>
      </c>
      <c r="B143" s="15" t="s">
        <v>258</v>
      </c>
      <c r="C143" s="77"/>
      <c r="D143" s="84"/>
      <c r="E143" s="77">
        <f t="shared" ref="E143:F143" si="69">D143-C143</f>
        <v>0</v>
      </c>
      <c r="F143" s="77">
        <f t="shared" si="69"/>
        <v>0</v>
      </c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</row>
    <row r="144" ht="16.5" customHeight="1">
      <c r="A144" s="68"/>
      <c r="B144" s="2"/>
      <c r="C144" s="85"/>
      <c r="D144" s="86"/>
      <c r="E144" s="86"/>
      <c r="F144" s="86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6.5" customHeight="1">
      <c r="A145" s="68"/>
      <c r="B145" s="2"/>
      <c r="C145" s="85"/>
      <c r="D145" s="86"/>
      <c r="E145" s="86"/>
      <c r="F145" s="86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6.5" customHeight="1">
      <c r="A146" s="68"/>
      <c r="B146" s="2"/>
      <c r="C146" s="85"/>
      <c r="D146" s="86"/>
      <c r="E146" s="86"/>
      <c r="F146" s="86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8.75" customHeight="1">
      <c r="A147" s="2" t="s">
        <v>259</v>
      </c>
      <c r="B147" s="1"/>
      <c r="C147" s="1"/>
      <c r="D147" s="1"/>
      <c r="E147" s="1" t="s">
        <v>260</v>
      </c>
      <c r="F147" s="1"/>
      <c r="G147" s="1"/>
      <c r="H147" s="1"/>
      <c r="I147" s="1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</row>
    <row r="148" ht="6.75" customHeight="1">
      <c r="A148" s="88" t="s">
        <v>261</v>
      </c>
      <c r="B148" s="88"/>
      <c r="C148" s="88" t="s">
        <v>262</v>
      </c>
      <c r="D148" s="88"/>
      <c r="E148" s="89" t="s">
        <v>263</v>
      </c>
      <c r="F148" s="90"/>
      <c r="G148" s="91"/>
      <c r="H148" s="88"/>
      <c r="I148" s="90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</row>
    <row r="149" ht="18.75" customHeight="1">
      <c r="A149" s="92" t="s">
        <v>264</v>
      </c>
      <c r="B149" s="1"/>
      <c r="C149" s="92" t="s">
        <v>265</v>
      </c>
      <c r="D149" s="1"/>
      <c r="E149" s="93" t="s">
        <v>266</v>
      </c>
      <c r="F149" s="1"/>
      <c r="G149" s="87"/>
      <c r="H149" s="1"/>
      <c r="I149" s="1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</row>
    <row r="150" ht="18.75" customHeight="1">
      <c r="A150" s="1"/>
      <c r="B150" s="2"/>
      <c r="C150" s="1"/>
      <c r="D150" s="1"/>
      <c r="E150" s="1"/>
      <c r="F150" s="1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8.75" customHeight="1">
      <c r="A151" s="94"/>
      <c r="B151" s="2"/>
      <c r="C151" s="1"/>
      <c r="D151" s="1"/>
      <c r="E151" s="1"/>
      <c r="F151" s="1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9.5" customHeight="1">
      <c r="A152" s="94"/>
      <c r="B152" s="2"/>
      <c r="C152" s="95"/>
      <c r="D152" s="1"/>
      <c r="E152" s="1"/>
      <c r="F152" s="1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8.75" customHeight="1">
      <c r="A153" s="94"/>
      <c r="B153" s="2"/>
      <c r="C153" s="1"/>
      <c r="D153" s="1"/>
      <c r="E153" s="1"/>
      <c r="F153" s="1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8.75" customHeight="1">
      <c r="A154" s="94"/>
      <c r="B154" s="2"/>
      <c r="C154" s="1"/>
      <c r="D154" s="1"/>
      <c r="E154" s="1"/>
      <c r="F154" s="1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8.75" customHeight="1">
      <c r="A155" s="94"/>
      <c r="B155" s="2"/>
      <c r="C155" s="1"/>
      <c r="D155" s="1"/>
      <c r="E155" s="1"/>
      <c r="F155" s="1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8.75" customHeight="1">
      <c r="A156" s="94"/>
      <c r="B156" s="2"/>
      <c r="C156" s="1"/>
      <c r="D156" s="1"/>
      <c r="E156" s="1"/>
      <c r="F156" s="1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8.75" customHeight="1">
      <c r="A157" s="94"/>
      <c r="B157" s="2"/>
      <c r="C157" s="1"/>
      <c r="D157" s="1"/>
      <c r="E157" s="1"/>
      <c r="F157" s="1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8.75" customHeight="1">
      <c r="A158" s="94"/>
      <c r="B158" s="2"/>
      <c r="C158" s="1"/>
      <c r="D158" s="1"/>
      <c r="E158" s="1"/>
      <c r="F158" s="1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8.75" customHeight="1">
      <c r="A159" s="94"/>
      <c r="B159" s="2"/>
      <c r="C159" s="1"/>
      <c r="D159" s="1"/>
      <c r="E159" s="1"/>
      <c r="F159" s="1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8.75" customHeight="1">
      <c r="A160" s="94"/>
      <c r="B160" s="2"/>
      <c r="C160" s="1"/>
      <c r="D160" s="1"/>
      <c r="E160" s="1"/>
      <c r="F160" s="1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8.75" customHeight="1">
      <c r="A161" s="94"/>
      <c r="B161" s="2"/>
      <c r="C161" s="1"/>
      <c r="D161" s="1"/>
      <c r="E161" s="1"/>
      <c r="F161" s="1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8.75" customHeight="1">
      <c r="A162" s="94"/>
      <c r="B162" s="2"/>
      <c r="C162" s="1"/>
      <c r="D162" s="1"/>
      <c r="E162" s="1"/>
      <c r="F162" s="1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8.75" customHeight="1">
      <c r="A163" s="94"/>
      <c r="B163" s="2"/>
      <c r="C163" s="1"/>
      <c r="D163" s="1"/>
      <c r="E163" s="1"/>
      <c r="F163" s="1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8.75" customHeight="1">
      <c r="A164" s="94"/>
      <c r="B164" s="2"/>
      <c r="C164" s="1"/>
      <c r="D164" s="1"/>
      <c r="E164" s="1"/>
      <c r="F164" s="1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8.75" customHeight="1">
      <c r="A165" s="94"/>
      <c r="B165" s="2"/>
      <c r="C165" s="1"/>
      <c r="D165" s="1"/>
      <c r="E165" s="1"/>
      <c r="F165" s="1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8.75" customHeight="1">
      <c r="A166" s="94"/>
      <c r="B166" s="2"/>
      <c r="C166" s="1"/>
      <c r="D166" s="1"/>
      <c r="E166" s="1"/>
      <c r="F166" s="1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8.75" customHeight="1">
      <c r="A167" s="94"/>
      <c r="B167" s="2"/>
      <c r="C167" s="1"/>
      <c r="D167" s="1"/>
      <c r="E167" s="1"/>
      <c r="F167" s="1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8.75" customHeight="1">
      <c r="A168" s="94"/>
      <c r="B168" s="2"/>
      <c r="C168" s="1"/>
      <c r="D168" s="1"/>
      <c r="E168" s="1"/>
      <c r="F168" s="1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8.75" customHeight="1">
      <c r="A169" s="94"/>
      <c r="B169" s="2"/>
      <c r="C169" s="1"/>
      <c r="D169" s="1"/>
      <c r="E169" s="1"/>
      <c r="F169" s="1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8.75" customHeight="1">
      <c r="A170" s="94"/>
      <c r="B170" s="2"/>
      <c r="C170" s="1"/>
      <c r="D170" s="1"/>
      <c r="E170" s="1"/>
      <c r="F170" s="1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8.75" customHeight="1">
      <c r="A171" s="94"/>
      <c r="B171" s="2"/>
      <c r="C171" s="1"/>
      <c r="D171" s="1"/>
      <c r="E171" s="1"/>
      <c r="F171" s="1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8.75" customHeight="1">
      <c r="A172" s="94"/>
      <c r="B172" s="2"/>
      <c r="C172" s="1"/>
      <c r="D172" s="1"/>
      <c r="E172" s="1"/>
      <c r="F172" s="1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8.75" customHeight="1">
      <c r="A173" s="94"/>
      <c r="B173" s="2"/>
      <c r="C173" s="1"/>
      <c r="D173" s="1"/>
      <c r="E173" s="1"/>
      <c r="F173" s="1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8.75" customHeight="1">
      <c r="A174" s="94"/>
      <c r="B174" s="2"/>
      <c r="C174" s="1"/>
      <c r="D174" s="1"/>
      <c r="E174" s="1"/>
      <c r="F174" s="1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8.75" customHeight="1">
      <c r="A175" s="94"/>
      <c r="B175" s="2"/>
      <c r="C175" s="1"/>
      <c r="D175" s="1"/>
      <c r="E175" s="1"/>
      <c r="F175" s="1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8.75" customHeight="1">
      <c r="A176" s="94"/>
      <c r="B176" s="2"/>
      <c r="C176" s="1"/>
      <c r="D176" s="1"/>
      <c r="E176" s="1"/>
      <c r="F176" s="1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8.75" customHeight="1">
      <c r="A177" s="94"/>
      <c r="B177" s="2"/>
      <c r="C177" s="1"/>
      <c r="D177" s="1"/>
      <c r="E177" s="1"/>
      <c r="F177" s="1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8.75" customHeight="1">
      <c r="A178" s="94"/>
      <c r="B178" s="2"/>
      <c r="C178" s="1"/>
      <c r="D178" s="1"/>
      <c r="E178" s="1"/>
      <c r="F178" s="1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8.75" customHeight="1">
      <c r="A179" s="94"/>
      <c r="B179" s="2"/>
      <c r="C179" s="1"/>
      <c r="D179" s="1"/>
      <c r="E179" s="1"/>
      <c r="F179" s="1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8.75" customHeight="1">
      <c r="A180" s="94"/>
      <c r="B180" s="2"/>
      <c r="C180" s="1"/>
      <c r="D180" s="1"/>
      <c r="E180" s="1"/>
      <c r="F180" s="1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8.75" customHeight="1">
      <c r="A181" s="94"/>
      <c r="B181" s="2"/>
      <c r="C181" s="1"/>
      <c r="D181" s="1"/>
      <c r="E181" s="1"/>
      <c r="F181" s="1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8.75" customHeight="1">
      <c r="A182" s="94"/>
      <c r="B182" s="2"/>
      <c r="C182" s="1"/>
      <c r="D182" s="1"/>
      <c r="E182" s="1"/>
      <c r="F182" s="1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8.75" customHeight="1">
      <c r="A183" s="94"/>
      <c r="B183" s="2"/>
      <c r="C183" s="1"/>
      <c r="D183" s="1"/>
      <c r="E183" s="1"/>
      <c r="F183" s="1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8.75" customHeight="1">
      <c r="A184" s="94"/>
      <c r="B184" s="2"/>
      <c r="C184" s="1"/>
      <c r="D184" s="1"/>
      <c r="E184" s="1"/>
      <c r="F184" s="1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8.75" customHeight="1">
      <c r="A185" s="94"/>
      <c r="B185" s="2"/>
      <c r="C185" s="1"/>
      <c r="D185" s="1"/>
      <c r="E185" s="1"/>
      <c r="F185" s="1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8.75" customHeight="1">
      <c r="A186" s="94"/>
      <c r="B186" s="2"/>
      <c r="C186" s="1"/>
      <c r="D186" s="1"/>
      <c r="E186" s="1"/>
      <c r="F186" s="1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8.75" customHeight="1">
      <c r="A187" s="94"/>
      <c r="B187" s="2"/>
      <c r="C187" s="1"/>
      <c r="D187" s="1"/>
      <c r="E187" s="1"/>
      <c r="F187" s="1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96"/>
      <c r="B188" s="47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96"/>
      <c r="B189" s="47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96"/>
      <c r="B190" s="47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96"/>
      <c r="B191" s="47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96"/>
      <c r="B192" s="47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96"/>
      <c r="B193" s="47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96"/>
      <c r="B194" s="47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96"/>
      <c r="B195" s="47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96"/>
      <c r="B196" s="47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96"/>
      <c r="B197" s="47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96"/>
      <c r="B198" s="47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96"/>
      <c r="B199" s="47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96"/>
      <c r="B200" s="47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96"/>
      <c r="B201" s="47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96"/>
      <c r="B202" s="47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96"/>
      <c r="B203" s="47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96"/>
      <c r="B204" s="47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96"/>
      <c r="B205" s="47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96"/>
      <c r="B206" s="47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96"/>
      <c r="B207" s="47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96"/>
      <c r="B208" s="47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96"/>
      <c r="B209" s="47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96"/>
      <c r="B210" s="47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96"/>
      <c r="B211" s="47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96"/>
      <c r="B212" s="47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96"/>
      <c r="B213" s="47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96"/>
      <c r="B214" s="47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96"/>
      <c r="B215" s="47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96"/>
      <c r="B216" s="47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96"/>
      <c r="B217" s="47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96"/>
      <c r="B218" s="47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96"/>
      <c r="B219" s="47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96"/>
      <c r="B220" s="47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96"/>
      <c r="B221" s="47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96"/>
      <c r="B222" s="47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96"/>
      <c r="B223" s="47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96"/>
      <c r="B224" s="47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96"/>
      <c r="B225" s="47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96"/>
      <c r="B226" s="47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96"/>
      <c r="B227" s="47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96"/>
      <c r="B228" s="47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96"/>
      <c r="B229" s="47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96"/>
      <c r="B230" s="47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96"/>
      <c r="B231" s="47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96"/>
      <c r="B232" s="47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96"/>
      <c r="B233" s="47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96"/>
      <c r="B234" s="47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96"/>
      <c r="B235" s="47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96"/>
      <c r="B236" s="47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96"/>
      <c r="B237" s="47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96"/>
      <c r="B238" s="47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96"/>
      <c r="B239" s="47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96"/>
      <c r="B240" s="47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96"/>
      <c r="B241" s="47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96"/>
      <c r="B242" s="47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96"/>
      <c r="B243" s="47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96"/>
      <c r="B244" s="47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96"/>
      <c r="B245" s="47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96"/>
      <c r="B246" s="47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96"/>
      <c r="B247" s="47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96"/>
      <c r="B248" s="47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96"/>
      <c r="B249" s="47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96"/>
      <c r="B250" s="47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96"/>
      <c r="B251" s="47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96"/>
      <c r="B252" s="47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96"/>
      <c r="B253" s="47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96"/>
      <c r="B254" s="47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96"/>
      <c r="B255" s="47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96"/>
      <c r="B256" s="47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96"/>
      <c r="B257" s="47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96"/>
      <c r="B258" s="47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96"/>
      <c r="B259" s="47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96"/>
      <c r="B260" s="47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96"/>
      <c r="B261" s="47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96"/>
      <c r="B262" s="47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96"/>
      <c r="B263" s="47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96"/>
      <c r="B264" s="47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96"/>
      <c r="B265" s="47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96"/>
      <c r="B266" s="47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96"/>
      <c r="B267" s="47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96"/>
      <c r="B268" s="47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96"/>
      <c r="B269" s="47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96"/>
      <c r="B270" s="47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96"/>
      <c r="B271" s="47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96"/>
      <c r="B272" s="47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96"/>
      <c r="B273" s="47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96"/>
      <c r="B274" s="47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96"/>
      <c r="B275" s="47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96"/>
      <c r="B276" s="47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96"/>
      <c r="B277" s="47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96"/>
      <c r="B278" s="47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96"/>
      <c r="B279" s="47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96"/>
      <c r="B280" s="47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96"/>
      <c r="B281" s="47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96"/>
      <c r="B282" s="47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96"/>
      <c r="B283" s="47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96"/>
      <c r="B284" s="47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96"/>
      <c r="B285" s="47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96"/>
      <c r="B286" s="47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96"/>
      <c r="B287" s="47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96"/>
      <c r="B288" s="47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96"/>
      <c r="B289" s="47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96"/>
      <c r="B290" s="47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96"/>
      <c r="B291" s="47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96"/>
      <c r="B292" s="47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96"/>
      <c r="B293" s="47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96"/>
      <c r="B294" s="47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96"/>
      <c r="B295" s="47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96"/>
      <c r="B296" s="47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96"/>
      <c r="B297" s="47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96"/>
      <c r="B298" s="47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96"/>
      <c r="B299" s="47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96"/>
      <c r="B300" s="47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96"/>
      <c r="B301" s="47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96"/>
      <c r="B302" s="47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96"/>
      <c r="B303" s="47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96"/>
      <c r="B304" s="47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96"/>
      <c r="B305" s="47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96"/>
      <c r="B306" s="47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96"/>
      <c r="B307" s="47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96"/>
      <c r="B308" s="47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96"/>
      <c r="B309" s="47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96"/>
      <c r="B310" s="47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96"/>
      <c r="B311" s="47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96"/>
      <c r="B312" s="47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96"/>
      <c r="B313" s="47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96"/>
      <c r="B314" s="47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96"/>
      <c r="B315" s="47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96"/>
      <c r="B316" s="47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96"/>
      <c r="B317" s="47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96"/>
      <c r="B318" s="47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7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7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7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7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7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7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7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7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7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7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7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7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7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7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7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7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7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7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7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7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7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7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7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7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7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7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7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7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7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7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7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7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7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7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7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7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7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7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7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7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7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7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7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7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7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7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7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7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7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7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7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7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7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7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7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7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7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7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7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7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7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7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7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7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7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7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7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7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7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7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7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7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7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7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7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7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7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7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7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7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7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7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7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7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7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7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7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7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7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7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7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7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7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7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7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7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7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7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7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7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7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7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7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7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7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7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7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7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7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7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7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7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7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7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7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7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7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7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7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7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7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7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7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7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7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7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7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7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7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7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7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7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7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7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7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7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7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7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7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7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7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7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7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7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7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7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7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7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7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7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7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7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7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7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7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7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7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7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7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7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7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7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7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7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7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7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7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7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7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7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7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7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7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7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7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7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7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7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7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7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7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7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7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7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7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7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7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7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7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7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7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7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7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7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7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7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7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7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7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7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7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7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7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7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7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7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7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7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7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7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7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7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7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7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7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7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7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7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7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7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7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7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7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7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7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7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7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7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7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7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7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7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7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7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7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7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7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7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7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7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7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7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7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7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7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7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7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7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7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7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7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7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7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7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7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7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7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7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7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7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7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7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7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7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7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7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7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7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7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7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7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7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7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7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7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7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7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7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7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7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7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7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7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7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7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7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7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7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7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7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7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7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7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7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7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7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7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7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7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7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7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7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7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7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7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7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7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7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7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7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7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7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7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7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7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7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7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7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7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7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7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7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7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7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7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7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7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7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7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7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7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7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7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7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7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7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7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7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7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7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7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7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7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7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7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7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7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7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7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7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7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7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7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7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7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7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7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7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7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7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7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7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7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7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7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7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7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7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7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7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7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7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7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7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7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7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7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7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7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7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7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7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7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7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7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7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7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7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7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7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7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7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7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7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7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7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7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7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7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7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7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7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7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7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7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7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7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7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7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7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7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7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7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7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7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7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7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7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7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7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7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7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7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7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7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7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7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7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7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7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7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7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7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7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7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7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7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7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7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7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7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7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7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7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7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7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7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7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7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7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7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7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7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7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7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7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7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7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7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7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7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7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7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7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7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7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7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7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7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7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7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7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7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7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7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7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7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7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7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7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7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7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7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7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7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7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7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7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7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7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7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7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7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7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7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7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7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7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7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7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7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7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7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7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7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7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7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7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7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7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7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7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7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7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7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7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7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7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7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7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7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7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7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7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7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7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7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7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7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7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7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7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7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7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7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7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7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7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7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7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7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7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7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7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7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7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7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7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7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7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7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7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7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7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7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7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7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7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7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7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7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7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7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7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7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7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7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7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7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7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7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7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7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7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7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7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7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7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7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7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7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7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7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7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7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7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7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7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7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7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7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7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7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7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7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7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7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7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7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7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7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7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7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7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7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7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7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7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7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7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7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7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7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7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7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7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7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7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7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7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7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7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7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7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7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7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7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7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7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7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7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7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7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7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7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7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7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7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7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7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7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7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7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7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7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7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7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7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7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7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7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7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7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7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7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7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7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7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7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7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7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7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7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7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7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7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7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7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7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7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7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7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7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7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7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7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7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7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7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7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7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7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autoFilter ref="$A$24:$G$103"/>
  <mergeCells count="30">
    <mergeCell ref="D1:F1"/>
    <mergeCell ref="C2:F2"/>
    <mergeCell ref="B3:F3"/>
    <mergeCell ref="A5:E5"/>
    <mergeCell ref="A6:D6"/>
    <mergeCell ref="B7:D7"/>
    <mergeCell ref="B8:D8"/>
    <mergeCell ref="B9:D9"/>
    <mergeCell ref="B10:D10"/>
    <mergeCell ref="B11:D11"/>
    <mergeCell ref="B12:D12"/>
    <mergeCell ref="B13:F13"/>
    <mergeCell ref="B14:F14"/>
    <mergeCell ref="B15:F15"/>
    <mergeCell ref="B16:F16"/>
    <mergeCell ref="B17:F17"/>
    <mergeCell ref="B18:F18"/>
    <mergeCell ref="A20:F20"/>
    <mergeCell ref="A21:F21"/>
    <mergeCell ref="A22:F22"/>
    <mergeCell ref="A24:F24"/>
    <mergeCell ref="F106:F107"/>
    <mergeCell ref="A123:F123"/>
    <mergeCell ref="A25:F25"/>
    <mergeCell ref="A105:F105"/>
    <mergeCell ref="A106:A107"/>
    <mergeCell ref="B106:B107"/>
    <mergeCell ref="C106:C107"/>
    <mergeCell ref="D106:D107"/>
    <mergeCell ref="E106:E10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2003-03-13T16:00:22Z</dcterms:created>
  <dc:creator>us</dc:creator>
</cp:coreProperties>
</file>