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Specialist\Documents\Фінансова звітність\"/>
    </mc:Choice>
  </mc:AlternateContent>
  <bookViews>
    <workbookView xWindow="0" yWindow="0" windowWidth="25125" windowHeight="12435" tabRatio="899"/>
  </bookViews>
  <sheets>
    <sheet name="РІК" sheetId="24" r:id="rId1"/>
  </sheets>
  <definedNames>
    <definedName name="_xlnm.Print_Area" localSheetId="0">РІК!$A$1:$W$140</definedName>
  </definedNames>
  <calcPr calcId="152511" iterate="1"/>
</workbook>
</file>

<file path=xl/calcChain.xml><?xml version="1.0" encoding="utf-8"?>
<calcChain xmlns="http://schemas.openxmlformats.org/spreadsheetml/2006/main">
  <c r="G106" i="24" l="1"/>
  <c r="G105" i="24"/>
  <c r="G104" i="24"/>
  <c r="G103" i="24"/>
  <c r="G102" i="24"/>
  <c r="G101" i="24"/>
  <c r="G100" i="24"/>
  <c r="G99" i="24"/>
  <c r="G98" i="24"/>
  <c r="G97" i="24"/>
  <c r="G96" i="24"/>
  <c r="G95" i="24"/>
  <c r="G92" i="24"/>
  <c r="G91" i="24"/>
  <c r="G90" i="24"/>
  <c r="G85" i="24" l="1"/>
  <c r="G84" i="24"/>
  <c r="G83" i="24"/>
  <c r="G82" i="24"/>
  <c r="G81" i="24"/>
  <c r="G80" i="24"/>
  <c r="G79" i="24"/>
  <c r="G78" i="24"/>
  <c r="G77" i="24"/>
  <c r="G76" i="24"/>
  <c r="G75" i="24"/>
  <c r="G74" i="24"/>
  <c r="G73" i="24"/>
  <c r="G72" i="24"/>
  <c r="G71" i="24"/>
  <c r="G70" i="24"/>
  <c r="G69" i="24"/>
  <c r="G68" i="24"/>
  <c r="G67" i="24"/>
  <c r="G66" i="24"/>
  <c r="G65" i="24"/>
  <c r="G64" i="24"/>
  <c r="G63" i="24"/>
  <c r="G62" i="24"/>
  <c r="G61" i="24"/>
  <c r="G60" i="24"/>
  <c r="G59" i="24"/>
  <c r="G56" i="24"/>
  <c r="G55" i="24"/>
  <c r="G54" i="24"/>
  <c r="G53" i="24"/>
  <c r="G52" i="24"/>
  <c r="G51" i="24"/>
  <c r="G50" i="24"/>
  <c r="G49" i="24"/>
  <c r="G48" i="24"/>
  <c r="J18" i="24"/>
  <c r="G16" i="24"/>
  <c r="G15" i="24"/>
  <c r="G14" i="24"/>
  <c r="I108" i="24" l="1"/>
  <c r="H108" i="24"/>
  <c r="J86" i="24"/>
  <c r="I86" i="24"/>
  <c r="H86" i="24"/>
  <c r="G43" i="24" l="1"/>
  <c r="G42" i="24"/>
  <c r="G41" i="24"/>
  <c r="G40" i="24"/>
  <c r="J122" i="24" l="1"/>
  <c r="J115" i="24" l="1"/>
  <c r="J118" i="24"/>
  <c r="J116" i="24"/>
  <c r="J110" i="24"/>
  <c r="J121" i="24"/>
  <c r="J111" i="24"/>
  <c r="J120" i="24"/>
  <c r="J119" i="24"/>
  <c r="F12" i="24" l="1"/>
  <c r="F17" i="24" s="1"/>
  <c r="F21" i="24" s="1"/>
  <c r="J117" i="24"/>
  <c r="G93" i="24"/>
  <c r="G88" i="24" s="1"/>
  <c r="J34" i="24"/>
  <c r="J26" i="24" s="1"/>
  <c r="G38" i="24"/>
  <c r="J93" i="24"/>
  <c r="G30" i="24"/>
  <c r="F34" i="24"/>
  <c r="F26" i="24" s="1"/>
  <c r="G32" i="24"/>
  <c r="G57" i="24"/>
  <c r="G46" i="24" s="1"/>
  <c r="F93" i="24"/>
  <c r="F88" i="24" s="1"/>
  <c r="G12" i="24"/>
  <c r="G17" i="24" s="1"/>
  <c r="J114" i="24"/>
  <c r="F57" i="24"/>
  <c r="F112" i="24"/>
  <c r="F108" i="24" s="1"/>
  <c r="J112" i="24" l="1"/>
  <c r="G112" i="24"/>
  <c r="G108" i="24" s="1"/>
  <c r="I93" i="24"/>
  <c r="I88" i="24" s="1"/>
  <c r="I34" i="24"/>
  <c r="I26" i="24" s="1"/>
  <c r="J57" i="24"/>
  <c r="J46" i="24" s="1"/>
  <c r="J24" i="24" s="1"/>
  <c r="G36" i="24"/>
  <c r="G21" i="24"/>
  <c r="J88" i="24"/>
  <c r="G29" i="24"/>
  <c r="I12" i="24"/>
  <c r="I21" i="24" s="1"/>
  <c r="H93" i="24"/>
  <c r="G39" i="24"/>
  <c r="G33" i="24"/>
  <c r="G37" i="24"/>
  <c r="J12" i="24"/>
  <c r="J17" i="24" s="1"/>
  <c r="G28" i="24"/>
  <c r="G27" i="24"/>
  <c r="I57" i="24"/>
  <c r="I46" i="24" s="1"/>
  <c r="H34" i="24"/>
  <c r="F46" i="24"/>
  <c r="G31" i="24"/>
  <c r="J108" i="24" l="1"/>
  <c r="F24" i="24"/>
  <c r="F23" i="24" s="1"/>
  <c r="F128" i="24" s="1"/>
  <c r="G34" i="24"/>
  <c r="G26" i="24" s="1"/>
  <c r="G24" i="24" s="1"/>
  <c r="G23" i="24" s="1"/>
  <c r="G128" i="24" s="1"/>
  <c r="I24" i="24"/>
  <c r="I23" i="24" s="1"/>
  <c r="I128" i="24" s="1"/>
  <c r="J21" i="24"/>
  <c r="J23" i="24"/>
  <c r="H88" i="24"/>
  <c r="H12" i="24"/>
  <c r="H57" i="24"/>
  <c r="H26" i="24"/>
  <c r="J128" i="24" l="1"/>
  <c r="H46" i="24"/>
  <c r="H17" i="24"/>
  <c r="H24" i="24" l="1"/>
  <c r="H21" i="24"/>
  <c r="H23" i="24" l="1"/>
  <c r="H128" i="24" l="1"/>
</calcChain>
</file>

<file path=xl/sharedStrings.xml><?xml version="1.0" encoding="utf-8"?>
<sst xmlns="http://schemas.openxmlformats.org/spreadsheetml/2006/main" count="235" uniqueCount="112">
  <si>
    <t>Виконання плану доходів, витрат і прибутку</t>
  </si>
  <si>
    <t>по  КП “Червоноградтеплокомуненерго”</t>
  </si>
  <si>
    <t>Показники</t>
  </si>
  <si>
    <t xml:space="preserve">Один.
вим.
</t>
  </si>
  <si>
    <t xml:space="preserve">План за
2023р.
</t>
  </si>
  <si>
    <t xml:space="preserve">Факт за
2023р.
</t>
  </si>
  <si>
    <t xml:space="preserve">у тому числі </t>
  </si>
  <si>
    <t>виробництво</t>
  </si>
  <si>
    <t>транспортування</t>
  </si>
  <si>
    <t xml:space="preserve">постачання </t>
  </si>
  <si>
    <t>Виробництво теплової енергії</t>
  </si>
  <si>
    <t>тис.Гкал</t>
  </si>
  <si>
    <t>Теплова енергія на власні потреби</t>
  </si>
  <si>
    <t>Втрати теплової енергії в мережах</t>
  </si>
  <si>
    <t>Реалізація тепла</t>
  </si>
  <si>
    <t>Всього доходів з ПДВ</t>
  </si>
  <si>
    <t>тис.грн.</t>
  </si>
  <si>
    <t>у т.ч.:</t>
  </si>
  <si>
    <t>від населення</t>
  </si>
  <si>
    <t>від бюджетних організацій</t>
  </si>
  <si>
    <t>від інших підприємств</t>
  </si>
  <si>
    <t>Разом доходів без ПДВ</t>
  </si>
  <si>
    <t xml:space="preserve">Абонентська плата без ПДВ </t>
  </si>
  <si>
    <t xml:space="preserve">Інші доходи звичайної діяльності </t>
  </si>
  <si>
    <t xml:space="preserve">Інші доходи операційної </t>
  </si>
  <si>
    <t>І</t>
  </si>
  <si>
    <t>Всього доходів без ПДВ (2+3+4)</t>
  </si>
  <si>
    <t>ІІ</t>
  </si>
  <si>
    <t>Повна собівартість теплової енергії ряд. (1+2+3+4 + 5 +6)</t>
  </si>
  <si>
    <t>Виробнича собівартість послуг ряд (1.1+1.2)</t>
  </si>
  <si>
    <t>1.1</t>
  </si>
  <si>
    <t>Прямі витрати, у т.ч.</t>
  </si>
  <si>
    <t>Паливо (газ)</t>
  </si>
  <si>
    <t>Електроенергія</t>
  </si>
  <si>
    <t>Матеріали</t>
  </si>
  <si>
    <t>Вода, водовідведення</t>
  </si>
  <si>
    <t>Оплата праці</t>
  </si>
  <si>
    <t>відрахування на соціальні заходи</t>
  </si>
  <si>
    <t>Амортизація</t>
  </si>
  <si>
    <t>Інші прямі  витрати</t>
  </si>
  <si>
    <t>вантаж.транспортне управління</t>
  </si>
  <si>
    <t>відкачка води, спецуправління</t>
  </si>
  <si>
    <t>податок на викиди</t>
  </si>
  <si>
    <t>компенсація за придбання молока</t>
  </si>
  <si>
    <t>1.2</t>
  </si>
  <si>
    <t>Загально виробничі витрати</t>
  </si>
  <si>
    <t>оплата праці</t>
  </si>
  <si>
    <t>амортизація</t>
  </si>
  <si>
    <t>паливно-мастильні матеріали</t>
  </si>
  <si>
    <t>матеріали на проф. роботи</t>
  </si>
  <si>
    <t>запчастини</t>
  </si>
  <si>
    <t xml:space="preserve">інші матеріали </t>
  </si>
  <si>
    <t>спецодяг</t>
  </si>
  <si>
    <t>малоцінні матеріали</t>
  </si>
  <si>
    <t xml:space="preserve">інші витрати   </t>
  </si>
  <si>
    <t>відрядження</t>
  </si>
  <si>
    <t>Львівстандартметрологія</t>
  </si>
  <si>
    <t>господарські витрати</t>
  </si>
  <si>
    <t>податок на землю</t>
  </si>
  <si>
    <t>КП «Комунальник»</t>
  </si>
  <si>
    <t>ШСМНУ</t>
  </si>
  <si>
    <r>
      <t xml:space="preserve">ремонт техніки </t>
    </r>
    <r>
      <rPr>
        <i/>
        <sz val="9"/>
        <color indexed="8"/>
        <rFont val="Calibri"/>
        <family val="2"/>
        <charset val="204"/>
      </rPr>
      <t>(ремонт картриджа</t>
    </r>
  </si>
  <si>
    <t>касове обслуговування</t>
  </si>
  <si>
    <t>гідрометео</t>
  </si>
  <si>
    <t>тис грн</t>
  </si>
  <si>
    <t>ЗЕТЦ</t>
  </si>
  <si>
    <t>страхування водіїв, техніки</t>
  </si>
  <si>
    <t>повірка лічильників</t>
  </si>
  <si>
    <t>налагоджувальні роботи</t>
  </si>
  <si>
    <t>зв'язок</t>
  </si>
  <si>
    <t>навання</t>
  </si>
  <si>
    <t>укрзалізниця</t>
  </si>
  <si>
    <t>спецхарчування</t>
  </si>
  <si>
    <r>
      <t xml:space="preserve">послуги інших організацій </t>
    </r>
    <r>
      <rPr>
        <i/>
        <sz val="7"/>
        <color indexed="8"/>
        <rFont val="Calibri"/>
        <family val="2"/>
        <charset val="204"/>
      </rPr>
      <t>(замір. Забр)</t>
    </r>
  </si>
  <si>
    <t>ремонт автотранспорту</t>
  </si>
  <si>
    <t>медогляд працівників</t>
  </si>
  <si>
    <t>АТ "Львівгаз"</t>
  </si>
  <si>
    <t>проектно-кошторисні (труба)</t>
  </si>
  <si>
    <t>ремонтні роботи (болгарки)</t>
  </si>
  <si>
    <t>ТзОВ "Екозахист" (утилізація шин)</t>
  </si>
  <si>
    <t>архівування</t>
  </si>
  <si>
    <t>ЛТД заміри забруднюючих</t>
  </si>
  <si>
    <t>ПП “СОРІС”</t>
  </si>
  <si>
    <t>Адміністративні витрати</t>
  </si>
  <si>
    <t>пальне на легкові автомобілі</t>
  </si>
  <si>
    <t>ремонт комп’ютерної техніки</t>
  </si>
  <si>
    <t>судові витрати</t>
  </si>
  <si>
    <t>послуги інших організацій</t>
  </si>
  <si>
    <t>навчання</t>
  </si>
  <si>
    <t>ощадбанк</t>
  </si>
  <si>
    <t>іноваційні технології</t>
  </si>
  <si>
    <t xml:space="preserve">матеріали </t>
  </si>
  <si>
    <t>Абонентська плата</t>
  </si>
  <si>
    <t>загальновиробничі витрати</t>
  </si>
  <si>
    <t>адміністративні витрати</t>
  </si>
  <si>
    <t>КП « ЧЖКС»</t>
  </si>
  <si>
    <t>друкарня,радіо,телебачення</t>
  </si>
  <si>
    <t>првірка лічильників</t>
  </si>
  <si>
    <t>матеріали</t>
  </si>
  <si>
    <t xml:space="preserve">Інші операційної витрати </t>
  </si>
  <si>
    <t xml:space="preserve">Інші витрати </t>
  </si>
  <si>
    <t>Фінансові витрати</t>
  </si>
  <si>
    <t>ІІІ</t>
  </si>
  <si>
    <t>Балансові збитки (прибутки)</t>
  </si>
  <si>
    <t>Начальник ПЕВ</t>
  </si>
  <si>
    <t>альтіус виконані роботи</t>
  </si>
  <si>
    <t>медкомісія</t>
  </si>
  <si>
    <t>2023 рік</t>
  </si>
  <si>
    <t>Степан ДМУХОВСЬКИЙ</t>
  </si>
  <si>
    <t xml:space="preserve">Інформаційні послуги </t>
  </si>
  <si>
    <t>Директор</t>
  </si>
  <si>
    <t>Галина СЕМЕНЮК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</si>
</sst>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i/>
      <sz val="9"/>
      <color indexed="8"/>
      <name val="Calibri"/>
      <family val="2"/>
      <charset val="204"/>
    </font>
    <font>
      <i/>
      <sz val="7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45"/>
      </patternFill>
    </fill>
    <fill>
      <patternFill patternType="solid">
        <fgColor indexed="44"/>
        <bgColor indexed="22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57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42"/>
      </patternFill>
    </fill>
    <fill>
      <patternFill patternType="solid">
        <fgColor theme="0"/>
        <bgColor indexed="27"/>
      </patternFill>
    </fill>
    <fill>
      <patternFill patternType="solid">
        <fgColor theme="0"/>
        <bgColor indexed="50"/>
      </patternFill>
    </fill>
    <fill>
      <patternFill patternType="solid">
        <fgColor theme="0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9"/>
      </patternFill>
    </fill>
    <fill>
      <patternFill patternType="solid">
        <fgColor theme="9"/>
        <bgColor indexed="31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4" fillId="0" borderId="0"/>
  </cellStyleXfs>
  <cellXfs count="124">
    <xf numFmtId="0" fontId="0" fillId="0" borderId="0" xfId="0"/>
    <xf numFmtId="0" fontId="14" fillId="0" borderId="0" xfId="1"/>
    <xf numFmtId="0" fontId="1" fillId="0" borderId="0" xfId="1" applyFont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14" fillId="0" borderId="1" xfId="1" applyBorder="1"/>
    <xf numFmtId="4" fontId="14" fillId="2" borderId="1" xfId="1" applyNumberFormat="1" applyFill="1" applyBorder="1"/>
    <xf numFmtId="4" fontId="0" fillId="2" borderId="1" xfId="1" applyNumberFormat="1" applyFont="1" applyFill="1" applyBorder="1"/>
    <xf numFmtId="164" fontId="0" fillId="2" borderId="1" xfId="1" applyNumberFormat="1" applyFont="1" applyFill="1" applyBorder="1"/>
    <xf numFmtId="0" fontId="5" fillId="0" borderId="1" xfId="1" applyFont="1" applyBorder="1"/>
    <xf numFmtId="164" fontId="5" fillId="0" borderId="1" xfId="1" applyNumberFormat="1" applyFont="1" applyBorder="1"/>
    <xf numFmtId="165" fontId="14" fillId="0" borderId="0" xfId="1" applyNumberFormat="1"/>
    <xf numFmtId="164" fontId="14" fillId="0" borderId="1" xfId="1" applyNumberFormat="1" applyBorder="1"/>
    <xf numFmtId="164" fontId="0" fillId="0" borderId="1" xfId="1" applyNumberFormat="1" applyFont="1" applyBorder="1"/>
    <xf numFmtId="164" fontId="14" fillId="2" borderId="1" xfId="1" applyNumberFormat="1" applyFill="1" applyBorder="1"/>
    <xf numFmtId="0" fontId="5" fillId="3" borderId="1" xfId="1" applyFont="1" applyFill="1" applyBorder="1"/>
    <xf numFmtId="0" fontId="5" fillId="4" borderId="1" xfId="1" applyFont="1" applyFill="1" applyBorder="1"/>
    <xf numFmtId="164" fontId="5" fillId="4" borderId="1" xfId="1" applyNumberFormat="1" applyFont="1" applyFill="1" applyBorder="1"/>
    <xf numFmtId="164" fontId="5" fillId="5" borderId="1" xfId="1" applyNumberFormat="1" applyFont="1" applyFill="1" applyBorder="1"/>
    <xf numFmtId="164" fontId="5" fillId="0" borderId="0" xfId="1" applyNumberFormat="1" applyFont="1"/>
    <xf numFmtId="0" fontId="5" fillId="0" borderId="1" xfId="1" applyFont="1" applyBorder="1" applyAlignment="1">
      <alignment horizontal="left"/>
    </xf>
    <xf numFmtId="49" fontId="5" fillId="6" borderId="1" xfId="1" applyNumberFormat="1" applyFont="1" applyFill="1" applyBorder="1"/>
    <xf numFmtId="0" fontId="5" fillId="6" borderId="1" xfId="1" applyFont="1" applyFill="1" applyBorder="1"/>
    <xf numFmtId="164" fontId="5" fillId="6" borderId="1" xfId="1" applyNumberFormat="1" applyFont="1" applyFill="1" applyBorder="1"/>
    <xf numFmtId="165" fontId="5" fillId="0" borderId="0" xfId="1" applyNumberFormat="1" applyFont="1"/>
    <xf numFmtId="165" fontId="0" fillId="2" borderId="0" xfId="1" applyNumberFormat="1" applyFont="1" applyFill="1" applyBorder="1"/>
    <xf numFmtId="164" fontId="8" fillId="0" borderId="1" xfId="1" applyNumberFormat="1" applyFont="1" applyBorder="1"/>
    <xf numFmtId="164" fontId="7" fillId="0" borderId="1" xfId="1" applyNumberFormat="1" applyFont="1" applyBorder="1"/>
    <xf numFmtId="10" fontId="14" fillId="0" borderId="0" xfId="1" applyNumberFormat="1"/>
    <xf numFmtId="3" fontId="14" fillId="2" borderId="1" xfId="1" applyNumberFormat="1" applyFill="1" applyBorder="1"/>
    <xf numFmtId="164" fontId="14" fillId="0" borderId="0" xfId="1" applyNumberFormat="1"/>
    <xf numFmtId="164" fontId="5" fillId="2" borderId="1" xfId="1" applyNumberFormat="1" applyFont="1" applyFill="1" applyBorder="1"/>
    <xf numFmtId="0" fontId="5" fillId="6" borderId="1" xfId="1" applyFont="1" applyFill="1" applyBorder="1" applyAlignment="1">
      <alignment horizontal="left"/>
    </xf>
    <xf numFmtId="0" fontId="0" fillId="6" borderId="1" xfId="1" applyFont="1" applyFill="1" applyBorder="1"/>
    <xf numFmtId="3" fontId="0" fillId="0" borderId="1" xfId="1" applyNumberFormat="1" applyFont="1" applyBorder="1"/>
    <xf numFmtId="3" fontId="7" fillId="0" borderId="1" xfId="1" applyNumberFormat="1" applyFont="1" applyBorder="1"/>
    <xf numFmtId="0" fontId="0" fillId="5" borderId="1" xfId="1" applyFont="1" applyFill="1" applyBorder="1"/>
    <xf numFmtId="0" fontId="14" fillId="0" borderId="0" xfId="1" applyBorder="1"/>
    <xf numFmtId="0" fontId="5" fillId="0" borderId="0" xfId="1" applyFont="1" applyBorder="1"/>
    <xf numFmtId="0" fontId="12" fillId="0" borderId="0" xfId="1" applyFont="1" applyBorder="1"/>
    <xf numFmtId="0" fontId="13" fillId="0" borderId="0" xfId="1" applyFont="1" applyBorder="1"/>
    <xf numFmtId="0" fontId="14" fillId="8" borderId="0" xfId="1" applyFill="1" applyBorder="1"/>
    <xf numFmtId="10" fontId="14" fillId="8" borderId="0" xfId="1" applyNumberFormat="1" applyFill="1" applyBorder="1"/>
    <xf numFmtId="0" fontId="0" fillId="9" borderId="0" xfId="1" applyFont="1" applyFill="1" applyBorder="1"/>
    <xf numFmtId="164" fontId="5" fillId="10" borderId="0" xfId="1" applyNumberFormat="1" applyFont="1" applyFill="1" applyBorder="1"/>
    <xf numFmtId="164" fontId="5" fillId="11" borderId="0" xfId="1" applyNumberFormat="1" applyFont="1" applyFill="1" applyBorder="1"/>
    <xf numFmtId="164" fontId="14" fillId="8" borderId="0" xfId="1" applyNumberFormat="1" applyFill="1" applyBorder="1"/>
    <xf numFmtId="165" fontId="14" fillId="8" borderId="0" xfId="1" applyNumberFormat="1" applyFill="1" applyBorder="1"/>
    <xf numFmtId="0" fontId="14" fillId="11" borderId="0" xfId="1" applyFill="1" applyBorder="1"/>
    <xf numFmtId="165" fontId="14" fillId="9" borderId="0" xfId="1" applyNumberFormat="1" applyFill="1" applyBorder="1"/>
    <xf numFmtId="2" fontId="14" fillId="8" borderId="0" xfId="1" applyNumberFormat="1" applyFill="1" applyBorder="1"/>
    <xf numFmtId="165" fontId="14" fillId="11" borderId="0" xfId="1" applyNumberFormat="1" applyFill="1" applyBorder="1"/>
    <xf numFmtId="164" fontId="5" fillId="8" borderId="0" xfId="1" applyNumberFormat="1" applyFont="1" applyFill="1" applyBorder="1"/>
    <xf numFmtId="165" fontId="5" fillId="8" borderId="0" xfId="1" applyNumberFormat="1" applyFont="1" applyFill="1" applyBorder="1"/>
    <xf numFmtId="165" fontId="5" fillId="11" borderId="0" xfId="1" applyNumberFormat="1" applyFont="1" applyFill="1" applyBorder="1"/>
    <xf numFmtId="0" fontId="14" fillId="12" borderId="0" xfId="1" applyFill="1" applyBorder="1"/>
    <xf numFmtId="1" fontId="14" fillId="11" borderId="0" xfId="1" applyNumberFormat="1" applyFill="1" applyBorder="1"/>
    <xf numFmtId="1" fontId="14" fillId="8" borderId="0" xfId="1" applyNumberFormat="1" applyFill="1" applyBorder="1"/>
    <xf numFmtId="164" fontId="5" fillId="9" borderId="0" xfId="1" applyNumberFormat="1" applyFont="1" applyFill="1" applyBorder="1"/>
    <xf numFmtId="0" fontId="7" fillId="8" borderId="0" xfId="1" applyFont="1" applyFill="1" applyBorder="1"/>
    <xf numFmtId="2" fontId="14" fillId="11" borderId="0" xfId="1" applyNumberFormat="1" applyFill="1" applyBorder="1"/>
    <xf numFmtId="2" fontId="14" fillId="12" borderId="0" xfId="1" applyNumberFormat="1" applyFill="1" applyBorder="1"/>
    <xf numFmtId="0" fontId="14" fillId="13" borderId="0" xfId="1" applyFill="1" applyBorder="1"/>
    <xf numFmtId="2" fontId="5" fillId="13" borderId="0" xfId="1" applyNumberFormat="1" applyFont="1" applyFill="1" applyBorder="1"/>
    <xf numFmtId="0" fontId="14" fillId="13" borderId="0" xfId="1" applyFill="1"/>
    <xf numFmtId="0" fontId="14" fillId="8" borderId="0" xfId="1" applyFill="1"/>
    <xf numFmtId="0" fontId="0" fillId="0" borderId="1" xfId="1" applyFont="1" applyBorder="1"/>
    <xf numFmtId="0" fontId="7" fillId="0" borderId="1" xfId="1" applyFont="1" applyBorder="1" applyAlignment="1">
      <alignment horizontal="left" wrapText="1"/>
    </xf>
    <xf numFmtId="0" fontId="4" fillId="0" borderId="1" xfId="1" applyFont="1" applyBorder="1" applyAlignment="1">
      <alignment horizontal="center" vertical="center"/>
    </xf>
    <xf numFmtId="0" fontId="0" fillId="0" borderId="1" xfId="1" applyFont="1" applyBorder="1" applyAlignment="1">
      <alignment horizontal="center"/>
    </xf>
    <xf numFmtId="3" fontId="5" fillId="0" borderId="1" xfId="1" applyNumberFormat="1" applyFont="1" applyBorder="1"/>
    <xf numFmtId="164" fontId="14" fillId="0" borderId="1" xfId="1" applyNumberFormat="1" applyFont="1" applyBorder="1"/>
    <xf numFmtId="164" fontId="5" fillId="8" borderId="1" xfId="1" applyNumberFormat="1" applyFont="1" applyFill="1" applyBorder="1"/>
    <xf numFmtId="164" fontId="14" fillId="8" borderId="1" xfId="1" applyNumberFormat="1" applyFill="1" applyBorder="1"/>
    <xf numFmtId="164" fontId="14" fillId="14" borderId="1" xfId="1" applyNumberFormat="1" applyFill="1" applyBorder="1"/>
    <xf numFmtId="164" fontId="5" fillId="14" borderId="1" xfId="1" applyNumberFormat="1" applyFont="1" applyFill="1" applyBorder="1"/>
    <xf numFmtId="3" fontId="14" fillId="14" borderId="1" xfId="1" applyNumberFormat="1" applyFill="1" applyBorder="1"/>
    <xf numFmtId="164" fontId="0" fillId="8" borderId="1" xfId="1" applyNumberFormat="1" applyFont="1" applyFill="1" applyBorder="1"/>
    <xf numFmtId="164" fontId="0" fillId="14" borderId="1" xfId="1" applyNumberFormat="1" applyFont="1" applyFill="1" applyBorder="1"/>
    <xf numFmtId="0" fontId="14" fillId="0" borderId="0" xfId="1" applyBorder="1" applyAlignment="1">
      <alignment horizontal="center" wrapText="1"/>
    </xf>
    <xf numFmtId="165" fontId="14" fillId="13" borderId="0" xfId="1" applyNumberFormat="1" applyFill="1"/>
    <xf numFmtId="0" fontId="0" fillId="13" borderId="0" xfId="1" applyFont="1" applyFill="1"/>
    <xf numFmtId="0" fontId="5" fillId="13" borderId="0" xfId="1" applyFont="1" applyFill="1"/>
    <xf numFmtId="165" fontId="5" fillId="13" borderId="0" xfId="1" applyNumberFormat="1" applyFont="1" applyFill="1"/>
    <xf numFmtId="164" fontId="14" fillId="13" borderId="0" xfId="1" applyNumberFormat="1" applyFill="1"/>
    <xf numFmtId="2" fontId="0" fillId="8" borderId="0" xfId="1" applyNumberFormat="1" applyFont="1" applyFill="1" applyBorder="1"/>
    <xf numFmtId="2" fontId="5" fillId="9" borderId="0" xfId="1" applyNumberFormat="1" applyFont="1" applyFill="1" applyBorder="1"/>
    <xf numFmtId="3" fontId="0" fillId="8" borderId="1" xfId="1" applyNumberFormat="1" applyFont="1" applyFill="1" applyBorder="1"/>
    <xf numFmtId="164" fontId="11" fillId="8" borderId="1" xfId="1" applyNumberFormat="1" applyFont="1" applyFill="1" applyBorder="1"/>
    <xf numFmtId="0" fontId="5" fillId="15" borderId="1" xfId="1" applyFont="1" applyFill="1" applyBorder="1"/>
    <xf numFmtId="164" fontId="5" fillId="16" borderId="1" xfId="1" applyNumberFormat="1" applyFont="1" applyFill="1" applyBorder="1"/>
    <xf numFmtId="0" fontId="5" fillId="15" borderId="1" xfId="1" applyFont="1" applyFill="1" applyBorder="1" applyAlignment="1">
      <alignment horizontal="left"/>
    </xf>
    <xf numFmtId="0" fontId="5" fillId="17" borderId="1" xfId="1" applyFont="1" applyFill="1" applyBorder="1"/>
    <xf numFmtId="0" fontId="14" fillId="0" borderId="0" xfId="1" applyBorder="1" applyAlignment="1">
      <alignment horizontal="center"/>
    </xf>
    <xf numFmtId="0" fontId="14" fillId="0" borderId="0" xfId="1" applyBorder="1" applyAlignment="1">
      <alignment horizontal="center" wrapText="1"/>
    </xf>
    <xf numFmtId="0" fontId="12" fillId="0" borderId="0" xfId="1" applyFont="1" applyBorder="1" applyAlignment="1">
      <alignment horizontal="center"/>
    </xf>
    <xf numFmtId="0" fontId="0" fillId="0" borderId="0" xfId="1" applyFont="1" applyBorder="1" applyAlignment="1">
      <alignment horizontal="center" wrapText="1"/>
    </xf>
    <xf numFmtId="0" fontId="7" fillId="0" borderId="1" xfId="1" applyFont="1" applyBorder="1" applyAlignment="1">
      <alignment horizontal="center" wrapText="1"/>
    </xf>
    <xf numFmtId="0" fontId="7" fillId="0" borderId="1" xfId="1" applyFont="1" applyBorder="1" applyAlignment="1">
      <alignment horizontal="left" wrapText="1"/>
    </xf>
    <xf numFmtId="0" fontId="5" fillId="15" borderId="1" xfId="1" applyFont="1" applyFill="1" applyBorder="1" applyAlignment="1">
      <alignment horizontal="left" wrapText="1"/>
    </xf>
    <xf numFmtId="0" fontId="5" fillId="0" borderId="1" xfId="1" applyFont="1" applyBorder="1" applyAlignment="1">
      <alignment horizontal="left" wrapText="1"/>
    </xf>
    <xf numFmtId="0" fontId="5" fillId="5" borderId="1" xfId="1" applyFont="1" applyFill="1" applyBorder="1" applyAlignment="1">
      <alignment horizontal="left" wrapText="1"/>
    </xf>
    <xf numFmtId="0" fontId="0" fillId="0" borderId="1" xfId="1" applyFont="1" applyBorder="1" applyAlignment="1">
      <alignment horizontal="left" wrapText="1"/>
    </xf>
    <xf numFmtId="0" fontId="6" fillId="0" borderId="1" xfId="1" applyFont="1" applyBorder="1" applyAlignment="1">
      <alignment horizontal="left" wrapText="1"/>
    </xf>
    <xf numFmtId="0" fontId="7" fillId="7" borderId="1" xfId="1" applyFont="1" applyFill="1" applyBorder="1" applyAlignment="1">
      <alignment horizontal="left" wrapText="1"/>
    </xf>
    <xf numFmtId="0" fontId="5" fillId="6" borderId="1" xfId="1" applyFont="1" applyFill="1" applyBorder="1" applyAlignment="1">
      <alignment horizontal="left" wrapText="1"/>
    </xf>
    <xf numFmtId="0" fontId="14" fillId="0" borderId="1" xfId="1" applyBorder="1" applyAlignment="1">
      <alignment horizontal="center" wrapText="1"/>
    </xf>
    <xf numFmtId="0" fontId="5" fillId="6" borderId="1" xfId="1" applyFont="1" applyFill="1" applyBorder="1" applyAlignment="1">
      <alignment horizontal="center" wrapText="1"/>
    </xf>
    <xf numFmtId="0" fontId="7" fillId="0" borderId="2" xfId="1" applyFont="1" applyBorder="1" applyAlignment="1">
      <alignment horizontal="left" wrapText="1"/>
    </xf>
    <xf numFmtId="0" fontId="7" fillId="0" borderId="3" xfId="1" applyFont="1" applyBorder="1" applyAlignment="1">
      <alignment horizontal="left" wrapText="1"/>
    </xf>
    <xf numFmtId="0" fontId="7" fillId="0" borderId="4" xfId="1" applyFont="1" applyBorder="1" applyAlignment="1">
      <alignment horizontal="left" wrapText="1"/>
    </xf>
    <xf numFmtId="0" fontId="0" fillId="0" borderId="1" xfId="1" applyFont="1" applyBorder="1" applyAlignment="1">
      <alignment wrapText="1"/>
    </xf>
    <xf numFmtId="0" fontId="5" fillId="4" borderId="1" xfId="1" applyFont="1" applyFill="1" applyBorder="1" applyAlignment="1">
      <alignment wrapText="1"/>
    </xf>
    <xf numFmtId="0" fontId="5" fillId="3" borderId="1" xfId="1" applyFont="1" applyFill="1" applyBorder="1" applyAlignment="1">
      <alignment wrapText="1"/>
    </xf>
    <xf numFmtId="0" fontId="0" fillId="0" borderId="0" xfId="1" applyFont="1" applyBorder="1" applyAlignment="1">
      <alignment horizontal="center"/>
    </xf>
    <xf numFmtId="0" fontId="1" fillId="0" borderId="0" xfId="1" applyFont="1" applyBorder="1" applyAlignment="1">
      <alignment horizontal="center" vertical="center"/>
    </xf>
    <xf numFmtId="0" fontId="1" fillId="0" borderId="0" xfId="1" applyFont="1" applyBorder="1" applyAlignment="1">
      <alignment horizont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1" applyFont="1" applyBorder="1" applyAlignment="1">
      <alignment wrapText="1"/>
    </xf>
    <xf numFmtId="0" fontId="5" fillId="0" borderId="1" xfId="1" applyFont="1" applyBorder="1" applyAlignment="1">
      <alignment wrapText="1"/>
    </xf>
    <xf numFmtId="0" fontId="4" fillId="0" borderId="1" xfId="1" applyFont="1" applyBorder="1" applyAlignment="1">
      <alignment horizontal="center" vertical="center"/>
    </xf>
  </cellXfs>
  <cellStyles count="2">
    <cellStyle name="Excel Built-in Normal" xfId="1"/>
    <cellStyle name="Звичайни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CC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DD7EE"/>
      <rgbColor rgb="00808080"/>
      <rgbColor rgb="009999FF"/>
      <rgbColor rgb="00993366"/>
      <rgbColor rgb="00FFFFCC"/>
      <rgbColor rgb="00F2F2F2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99FF99"/>
      <rgbColor rgb="00FFFF99"/>
      <rgbColor rgb="009DC3E6"/>
      <rgbColor rgb="00FF99CC"/>
      <rgbColor rgb="00CC99FF"/>
      <rgbColor rgb="00F4B183"/>
      <rgbColor rgb="002E75B6"/>
      <rgbColor rgb="0066FFFF"/>
      <rgbColor rgb="0092D050"/>
      <rgbColor rgb="00FFCC00"/>
      <rgbColor rgb="00FF9900"/>
      <rgbColor rgb="00FF6600"/>
      <rgbColor rgb="00666699"/>
      <rgbColor rgb="00969696"/>
      <rgbColor rgb="00003366"/>
      <rgbColor rgb="0066CC00"/>
      <rgbColor rgb="00003300"/>
      <rgbColor rgb="00333300"/>
      <rgbColor rgb="00993300"/>
      <rgbColor rgb="00993366"/>
      <rgbColor rgb="00333399"/>
      <rgbColor rgb="00333333"/>
    </indexed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U140"/>
  <sheetViews>
    <sheetView tabSelected="1" view="pageBreakPreview" topLeftCell="A91" zoomScaleNormal="99" zoomScaleSheetLayoutView="100" workbookViewId="0">
      <selection activeCell="L16" sqref="L16"/>
    </sheetView>
  </sheetViews>
  <sheetFormatPr defaultColWidth="8.7109375" defaultRowHeight="15" x14ac:dyDescent="0.25"/>
  <cols>
    <col min="1" max="1" width="2.85546875" style="1" customWidth="1"/>
    <col min="2" max="2" width="13.7109375" style="1" customWidth="1"/>
    <col min="3" max="3" width="8.7109375" style="1"/>
    <col min="4" max="4" width="11.140625" style="1" customWidth="1"/>
    <col min="5" max="5" width="8.7109375" style="1"/>
    <col min="6" max="6" width="9.140625" style="1" customWidth="1"/>
    <col min="7" max="8" width="10.5703125" style="1" customWidth="1"/>
    <col min="9" max="9" width="9.140625" style="1" customWidth="1"/>
    <col min="10" max="10" width="9.85546875" style="1" customWidth="1"/>
    <col min="11" max="11" width="5" style="1" customWidth="1"/>
    <col min="12" max="12" width="8.7109375" style="1"/>
    <col min="13" max="13" width="5.7109375" style="1" customWidth="1"/>
    <col min="14" max="14" width="8.7109375" style="1"/>
    <col min="15" max="15" width="10.28515625" style="1" customWidth="1"/>
    <col min="16" max="16" width="8.7109375" style="1"/>
    <col min="17" max="17" width="13.140625" style="1" customWidth="1"/>
    <col min="18" max="18" width="6.140625" style="1" customWidth="1"/>
    <col min="19" max="19" width="8.7109375" style="1"/>
    <col min="20" max="20" width="6" style="1" customWidth="1"/>
    <col min="21" max="16384" width="8.7109375" style="1"/>
  </cols>
  <sheetData>
    <row r="1" spans="1:12" ht="18.75" x14ac:dyDescent="0.25">
      <c r="A1" s="116" t="s">
        <v>0</v>
      </c>
      <c r="B1" s="116"/>
      <c r="C1" s="116"/>
      <c r="D1" s="116"/>
      <c r="E1" s="116"/>
      <c r="F1" s="116"/>
      <c r="G1" s="116"/>
      <c r="H1" s="116"/>
      <c r="I1" s="116"/>
      <c r="J1" s="116"/>
    </row>
    <row r="2" spans="1:12" ht="18.75" x14ac:dyDescent="0.3">
      <c r="A2" s="117" t="s">
        <v>1</v>
      </c>
      <c r="B2" s="117"/>
      <c r="C2" s="117"/>
      <c r="D2" s="117"/>
      <c r="E2" s="117"/>
      <c r="F2" s="117"/>
      <c r="G2" s="117"/>
      <c r="H2" s="117"/>
      <c r="I2" s="117"/>
      <c r="J2" s="117"/>
    </row>
    <row r="3" spans="1:12" ht="18.75" x14ac:dyDescent="0.3">
      <c r="A3" s="117" t="s">
        <v>107</v>
      </c>
      <c r="B3" s="117"/>
      <c r="C3" s="117"/>
      <c r="D3" s="117"/>
      <c r="E3" s="117"/>
      <c r="F3" s="117"/>
      <c r="G3" s="117"/>
      <c r="H3" s="117"/>
      <c r="I3" s="117"/>
      <c r="J3" s="117"/>
    </row>
    <row r="4" spans="1:12" ht="14.25" customHeight="1" x14ac:dyDescent="0.3">
      <c r="A4" s="2"/>
      <c r="B4" s="2"/>
      <c r="C4" s="2"/>
      <c r="D4" s="2"/>
      <c r="E4" s="2"/>
      <c r="F4" s="2"/>
      <c r="G4" s="2"/>
      <c r="H4" s="2"/>
      <c r="I4" s="2"/>
      <c r="J4" s="2"/>
    </row>
    <row r="5" spans="1:12" ht="19.5" customHeight="1" x14ac:dyDescent="0.25">
      <c r="A5" s="118"/>
      <c r="B5" s="119" t="s">
        <v>2</v>
      </c>
      <c r="C5" s="119"/>
      <c r="D5" s="119"/>
      <c r="E5" s="120" t="s">
        <v>3</v>
      </c>
      <c r="F5" s="120" t="s">
        <v>4</v>
      </c>
      <c r="G5" s="120" t="s">
        <v>5</v>
      </c>
      <c r="H5" s="119" t="s">
        <v>6</v>
      </c>
      <c r="I5" s="119"/>
      <c r="J5" s="119"/>
    </row>
    <row r="6" spans="1:12" ht="21" x14ac:dyDescent="0.25">
      <c r="A6" s="118"/>
      <c r="B6" s="119"/>
      <c r="C6" s="119"/>
      <c r="D6" s="119"/>
      <c r="E6" s="120"/>
      <c r="F6" s="120"/>
      <c r="G6" s="120"/>
      <c r="H6" s="3" t="s">
        <v>7</v>
      </c>
      <c r="I6" s="3" t="s">
        <v>8</v>
      </c>
      <c r="J6" s="4" t="s">
        <v>9</v>
      </c>
    </row>
    <row r="7" spans="1:12" x14ac:dyDescent="0.25">
      <c r="A7" s="69">
        <v>1</v>
      </c>
      <c r="B7" s="123">
        <v>2</v>
      </c>
      <c r="C7" s="123"/>
      <c r="D7" s="123"/>
      <c r="E7" s="69">
        <v>3</v>
      </c>
      <c r="F7" s="69">
        <v>4</v>
      </c>
      <c r="G7" s="69">
        <v>5</v>
      </c>
      <c r="H7" s="5">
        <v>6</v>
      </c>
      <c r="I7" s="5">
        <v>7</v>
      </c>
      <c r="J7" s="69">
        <v>8</v>
      </c>
    </row>
    <row r="8" spans="1:12" ht="15" customHeight="1" x14ac:dyDescent="0.25">
      <c r="A8" s="6"/>
      <c r="B8" s="112" t="s">
        <v>10</v>
      </c>
      <c r="C8" s="112"/>
      <c r="D8" s="112"/>
      <c r="E8" s="6" t="s">
        <v>11</v>
      </c>
      <c r="F8" s="7">
        <v>74.41</v>
      </c>
      <c r="G8" s="7">
        <v>66.040000000000006</v>
      </c>
      <c r="H8" s="9"/>
      <c r="I8" s="9"/>
      <c r="J8" s="9"/>
    </row>
    <row r="9" spans="1:12" ht="15" customHeight="1" x14ac:dyDescent="0.25">
      <c r="A9" s="6"/>
      <c r="B9" s="112" t="s">
        <v>12</v>
      </c>
      <c r="C9" s="112"/>
      <c r="D9" s="112"/>
      <c r="E9" s="6" t="s">
        <v>11</v>
      </c>
      <c r="F9" s="7">
        <v>1.65</v>
      </c>
      <c r="G9" s="7">
        <v>1.45</v>
      </c>
      <c r="H9" s="9"/>
      <c r="I9" s="9"/>
      <c r="J9" s="9"/>
    </row>
    <row r="10" spans="1:12" ht="15" customHeight="1" x14ac:dyDescent="0.25">
      <c r="A10" s="6"/>
      <c r="B10" s="112" t="s">
        <v>13</v>
      </c>
      <c r="C10" s="112"/>
      <c r="D10" s="112"/>
      <c r="E10" s="6" t="s">
        <v>11</v>
      </c>
      <c r="F10" s="7">
        <v>22.62</v>
      </c>
      <c r="G10" s="7">
        <v>24.87</v>
      </c>
      <c r="H10" s="9"/>
      <c r="I10" s="9"/>
      <c r="J10" s="9"/>
    </row>
    <row r="11" spans="1:12" ht="15" customHeight="1" x14ac:dyDescent="0.25">
      <c r="A11" s="6"/>
      <c r="B11" s="112" t="s">
        <v>14</v>
      </c>
      <c r="C11" s="112"/>
      <c r="D11" s="112"/>
      <c r="E11" s="6" t="s">
        <v>11</v>
      </c>
      <c r="F11" s="7">
        <v>50.14</v>
      </c>
      <c r="G11" s="8">
        <v>39.72</v>
      </c>
      <c r="H11" s="9"/>
      <c r="I11" s="9"/>
      <c r="J11" s="9"/>
    </row>
    <row r="12" spans="1:12" ht="15" customHeight="1" x14ac:dyDescent="0.25">
      <c r="A12" s="70">
        <v>1</v>
      </c>
      <c r="B12" s="122" t="s">
        <v>15</v>
      </c>
      <c r="C12" s="122"/>
      <c r="D12" s="122"/>
      <c r="E12" s="10" t="s">
        <v>16</v>
      </c>
      <c r="F12" s="11">
        <f>F14+F16+F15</f>
        <v>147650.6</v>
      </c>
      <c r="G12" s="11">
        <f>G14+G16+G15</f>
        <v>125382</v>
      </c>
      <c r="H12" s="11">
        <f>H14+H16+H15</f>
        <v>74988.7</v>
      </c>
      <c r="I12" s="11">
        <f>I14+I16+I15</f>
        <v>49817.600000000006</v>
      </c>
      <c r="J12" s="11">
        <f>J14+J16+J15</f>
        <v>575.70000000000005</v>
      </c>
      <c r="L12" s="12"/>
    </row>
    <row r="13" spans="1:12" ht="11.45" customHeight="1" x14ac:dyDescent="0.25">
      <c r="A13" s="70"/>
      <c r="B13" s="104" t="s">
        <v>17</v>
      </c>
      <c r="C13" s="104"/>
      <c r="D13" s="104"/>
      <c r="E13" s="6" t="s">
        <v>16</v>
      </c>
      <c r="F13" s="13"/>
      <c r="G13" s="11"/>
      <c r="H13" s="14"/>
      <c r="I13" s="14"/>
      <c r="J13" s="14"/>
    </row>
    <row r="14" spans="1:12" ht="15" customHeight="1" x14ac:dyDescent="0.25">
      <c r="A14" s="70"/>
      <c r="B14" s="121" t="s">
        <v>18</v>
      </c>
      <c r="C14" s="121"/>
      <c r="D14" s="121"/>
      <c r="E14" s="6" t="s">
        <v>16</v>
      </c>
      <c r="F14" s="15">
        <v>60341.8</v>
      </c>
      <c r="G14" s="15">
        <f>H14+I14+J14</f>
        <v>43191.799999999996</v>
      </c>
      <c r="H14" s="15">
        <v>22542.799999999999</v>
      </c>
      <c r="I14" s="15">
        <v>20405.900000000001</v>
      </c>
      <c r="J14" s="15">
        <v>243.1</v>
      </c>
      <c r="L14" s="12"/>
    </row>
    <row r="15" spans="1:12" ht="15" customHeight="1" x14ac:dyDescent="0.25">
      <c r="A15" s="70"/>
      <c r="B15" s="121" t="s">
        <v>19</v>
      </c>
      <c r="C15" s="121"/>
      <c r="D15" s="121"/>
      <c r="E15" s="6" t="s">
        <v>16</v>
      </c>
      <c r="F15" s="15">
        <v>73697</v>
      </c>
      <c r="G15" s="15">
        <f t="shared" ref="G15:G16" si="0">H15+I15+J15</f>
        <v>76584.900000000009</v>
      </c>
      <c r="H15" s="15">
        <v>48439.3</v>
      </c>
      <c r="I15" s="15">
        <v>27830.799999999999</v>
      </c>
      <c r="J15" s="15">
        <v>314.8</v>
      </c>
      <c r="L15" s="12"/>
    </row>
    <row r="16" spans="1:12" ht="15" customHeight="1" x14ac:dyDescent="0.25">
      <c r="A16" s="70"/>
      <c r="B16" s="121" t="s">
        <v>20</v>
      </c>
      <c r="C16" s="121"/>
      <c r="D16" s="121"/>
      <c r="E16" s="6" t="s">
        <v>16</v>
      </c>
      <c r="F16" s="15">
        <v>13611.8</v>
      </c>
      <c r="G16" s="15">
        <f t="shared" si="0"/>
        <v>5605.3</v>
      </c>
      <c r="H16" s="15">
        <v>4006.6</v>
      </c>
      <c r="I16" s="15">
        <v>1580.9</v>
      </c>
      <c r="J16" s="15">
        <v>17.8</v>
      </c>
      <c r="L16" s="12"/>
    </row>
    <row r="17" spans="1:15" ht="15" customHeight="1" x14ac:dyDescent="0.25">
      <c r="A17" s="70">
        <v>2</v>
      </c>
      <c r="B17" s="122" t="s">
        <v>21</v>
      </c>
      <c r="C17" s="122"/>
      <c r="D17" s="122"/>
      <c r="E17" s="10" t="s">
        <v>16</v>
      </c>
      <c r="F17" s="11">
        <f>F12/1.2</f>
        <v>123042.16666666667</v>
      </c>
      <c r="G17" s="11">
        <f>ROUND(G12/1.2,1)</f>
        <v>104485</v>
      </c>
      <c r="H17" s="11">
        <f>ROUND(H12/1.2,1)</f>
        <v>62490.6</v>
      </c>
      <c r="I17" s="11">
        <v>41514.6</v>
      </c>
      <c r="J17" s="11">
        <f>ROUND(J12/1.2,1)</f>
        <v>479.8</v>
      </c>
      <c r="L17" s="12"/>
    </row>
    <row r="18" spans="1:15" ht="15" customHeight="1" x14ac:dyDescent="0.25">
      <c r="A18" s="70">
        <v>3</v>
      </c>
      <c r="B18" s="103" t="s">
        <v>22</v>
      </c>
      <c r="C18" s="103"/>
      <c r="D18" s="103"/>
      <c r="E18" s="10" t="s">
        <v>16</v>
      </c>
      <c r="F18" s="15">
        <v>2919.6</v>
      </c>
      <c r="G18" s="32">
        <v>2873.8</v>
      </c>
      <c r="H18" s="30">
        <v>0</v>
      </c>
      <c r="I18" s="30">
        <v>0</v>
      </c>
      <c r="J18" s="15">
        <f>G18</f>
        <v>2873.8</v>
      </c>
      <c r="L18" s="12"/>
    </row>
    <row r="19" spans="1:15" ht="15" customHeight="1" x14ac:dyDescent="0.25">
      <c r="A19" s="70">
        <v>4</v>
      </c>
      <c r="B19" s="112" t="s">
        <v>23</v>
      </c>
      <c r="C19" s="112"/>
      <c r="D19" s="112"/>
      <c r="E19" s="6" t="s">
        <v>16</v>
      </c>
      <c r="F19" s="15">
        <v>447.6</v>
      </c>
      <c r="G19" s="32">
        <v>399.6</v>
      </c>
      <c r="H19" s="30">
        <v>0</v>
      </c>
      <c r="I19" s="15">
        <v>399.6</v>
      </c>
      <c r="J19" s="30">
        <v>0</v>
      </c>
      <c r="L19" s="12"/>
    </row>
    <row r="20" spans="1:15" ht="15" customHeight="1" x14ac:dyDescent="0.25">
      <c r="A20" s="70">
        <v>5</v>
      </c>
      <c r="B20" s="112" t="s">
        <v>24</v>
      </c>
      <c r="C20" s="112"/>
      <c r="D20" s="112"/>
      <c r="E20" s="6" t="s">
        <v>16</v>
      </c>
      <c r="F20" s="15">
        <v>29000</v>
      </c>
      <c r="G20" s="32">
        <v>101644</v>
      </c>
      <c r="H20" s="15">
        <v>567.4</v>
      </c>
      <c r="I20" s="15">
        <v>101076.6</v>
      </c>
      <c r="J20" s="30">
        <v>0</v>
      </c>
      <c r="L20" s="12"/>
    </row>
    <row r="21" spans="1:15" ht="17.25" customHeight="1" x14ac:dyDescent="0.25">
      <c r="A21" s="93" t="s">
        <v>25</v>
      </c>
      <c r="B21" s="113" t="s">
        <v>26</v>
      </c>
      <c r="C21" s="113"/>
      <c r="D21" s="113"/>
      <c r="E21" s="17" t="s">
        <v>16</v>
      </c>
      <c r="F21" s="18">
        <f>F17+F18+F19+F20</f>
        <v>155409.3666666667</v>
      </c>
      <c r="G21" s="18">
        <f>G17+G18+G19+G20</f>
        <v>209402.40000000002</v>
      </c>
      <c r="H21" s="18">
        <f>H17+H19+H20</f>
        <v>63058</v>
      </c>
      <c r="I21" s="18">
        <f>I17+I19+I20</f>
        <v>142990.79999999999</v>
      </c>
      <c r="J21" s="18">
        <f>J17+J18+J19+J20</f>
        <v>3353.6000000000004</v>
      </c>
      <c r="L21" s="12"/>
    </row>
    <row r="22" spans="1:15" ht="14.25" customHeight="1" x14ac:dyDescent="0.25">
      <c r="A22" s="6"/>
      <c r="B22" s="112"/>
      <c r="C22" s="112"/>
      <c r="D22" s="112"/>
      <c r="E22" s="6"/>
      <c r="F22" s="13"/>
      <c r="G22" s="11"/>
      <c r="H22" s="14"/>
      <c r="I22" s="14"/>
      <c r="J22" s="14"/>
      <c r="L22" s="12"/>
    </row>
    <row r="23" spans="1:15" ht="30" customHeight="1" x14ac:dyDescent="0.25">
      <c r="A23" s="16" t="s">
        <v>27</v>
      </c>
      <c r="B23" s="114" t="s">
        <v>28</v>
      </c>
      <c r="C23" s="114"/>
      <c r="D23" s="114"/>
      <c r="E23" s="16" t="s">
        <v>16</v>
      </c>
      <c r="F23" s="19">
        <f>F24+F88+F108+F125+F126+F127</f>
        <v>211593.50000000006</v>
      </c>
      <c r="G23" s="19">
        <f>G24+G88+G108+G125+G126+G127</f>
        <v>201865.00000000003</v>
      </c>
      <c r="H23" s="19">
        <f>H24+H88+H108+H125+H126+H127</f>
        <v>158555.4</v>
      </c>
      <c r="I23" s="19">
        <f>I24+I88+I108+I125+I126+I127</f>
        <v>40087.899999999994</v>
      </c>
      <c r="J23" s="19">
        <f>J24+J88+J108+J125+J126+J127</f>
        <v>3221.7</v>
      </c>
      <c r="L23" s="12"/>
      <c r="N23" s="20"/>
    </row>
    <row r="24" spans="1:15" ht="28.5" customHeight="1" x14ac:dyDescent="0.25">
      <c r="A24" s="21">
        <v>1</v>
      </c>
      <c r="B24" s="101" t="s">
        <v>29</v>
      </c>
      <c r="C24" s="101"/>
      <c r="D24" s="101"/>
      <c r="E24" s="10" t="s">
        <v>16</v>
      </c>
      <c r="F24" s="11">
        <f>F26+F46</f>
        <v>185367.7</v>
      </c>
      <c r="G24" s="11">
        <f>G26+G46</f>
        <v>181445.00000000003</v>
      </c>
      <c r="H24" s="11">
        <f>H26+H46</f>
        <v>147622.69999999998</v>
      </c>
      <c r="I24" s="11">
        <f>I26+I46</f>
        <v>32906.5</v>
      </c>
      <c r="J24" s="11">
        <f>J26+J46</f>
        <v>915.8</v>
      </c>
      <c r="L24" s="12"/>
    </row>
    <row r="25" spans="1:15" ht="12" customHeight="1" x14ac:dyDescent="0.25">
      <c r="A25" s="6"/>
      <c r="B25" s="107"/>
      <c r="C25" s="107"/>
      <c r="D25" s="107"/>
      <c r="E25" s="6"/>
      <c r="F25" s="13"/>
      <c r="G25" s="11"/>
      <c r="H25" s="14"/>
      <c r="I25" s="14"/>
      <c r="J25" s="14"/>
      <c r="L25" s="12"/>
    </row>
    <row r="26" spans="1:15" ht="12.75" customHeight="1" x14ac:dyDescent="0.25">
      <c r="A26" s="22" t="s">
        <v>30</v>
      </c>
      <c r="B26" s="108" t="s">
        <v>31</v>
      </c>
      <c r="C26" s="108"/>
      <c r="D26" s="108"/>
      <c r="E26" s="23" t="s">
        <v>16</v>
      </c>
      <c r="F26" s="24">
        <f>F27+F28+F29+F30+F31+F32+F33+F34</f>
        <v>174768.1</v>
      </c>
      <c r="G26" s="24">
        <f>G27+G28+G29+G30+G31+G32+G33+G34</f>
        <v>170945.10000000003</v>
      </c>
      <c r="H26" s="24">
        <f>H27+H28+H29+H30+H31+H32+H33+H34</f>
        <v>138680.59999999998</v>
      </c>
      <c r="I26" s="24">
        <f>I27+I28+I29+I30+I31+I32+I33+I34</f>
        <v>31401.599999999999</v>
      </c>
      <c r="J26" s="24">
        <f>J27+J28+J29+J30+J31+J32+J33+J34</f>
        <v>862.9</v>
      </c>
      <c r="L26" s="12"/>
      <c r="N26" s="25"/>
    </row>
    <row r="27" spans="1:15" ht="15" customHeight="1" x14ac:dyDescent="0.25">
      <c r="A27" s="6"/>
      <c r="B27" s="103" t="s">
        <v>32</v>
      </c>
      <c r="C27" s="103"/>
      <c r="D27" s="103"/>
      <c r="E27" s="6" t="s">
        <v>16</v>
      </c>
      <c r="F27" s="79">
        <v>114388.3</v>
      </c>
      <c r="G27" s="11">
        <f t="shared" ref="G27:G33" si="1">H27+I27+J27</f>
        <v>115994.1</v>
      </c>
      <c r="H27" s="14">
        <v>115994.1</v>
      </c>
      <c r="I27" s="11"/>
      <c r="J27" s="71"/>
      <c r="L27" s="12"/>
    </row>
    <row r="28" spans="1:15" ht="15" customHeight="1" x14ac:dyDescent="0.25">
      <c r="A28" s="6"/>
      <c r="B28" s="103" t="s">
        <v>33</v>
      </c>
      <c r="C28" s="103"/>
      <c r="D28" s="103"/>
      <c r="E28" s="6" t="s">
        <v>16</v>
      </c>
      <c r="F28" s="75">
        <v>16549.400000000001</v>
      </c>
      <c r="G28" s="11">
        <f t="shared" si="1"/>
        <v>17369.399999999998</v>
      </c>
      <c r="H28" s="72">
        <v>3969.1</v>
      </c>
      <c r="I28" s="72">
        <v>13400.3</v>
      </c>
      <c r="J28" s="72">
        <v>0</v>
      </c>
      <c r="L28" s="12"/>
    </row>
    <row r="29" spans="1:15" ht="15" customHeight="1" x14ac:dyDescent="0.25">
      <c r="A29" s="6"/>
      <c r="B29" s="103" t="s">
        <v>34</v>
      </c>
      <c r="C29" s="103"/>
      <c r="D29" s="103"/>
      <c r="E29" s="6" t="s">
        <v>16</v>
      </c>
      <c r="F29" s="75">
        <v>300</v>
      </c>
      <c r="G29" s="11">
        <f t="shared" si="1"/>
        <v>1717.1</v>
      </c>
      <c r="H29" s="72">
        <v>303.89999999999998</v>
      </c>
      <c r="I29" s="72">
        <v>1413.2</v>
      </c>
      <c r="J29" s="72">
        <v>0</v>
      </c>
      <c r="L29" s="12"/>
    </row>
    <row r="30" spans="1:15" ht="15" customHeight="1" x14ac:dyDescent="0.25">
      <c r="A30" s="6"/>
      <c r="B30" s="103" t="s">
        <v>35</v>
      </c>
      <c r="C30" s="103"/>
      <c r="D30" s="103"/>
      <c r="E30" s="6" t="s">
        <v>16</v>
      </c>
      <c r="F30" s="75">
        <v>4813.2</v>
      </c>
      <c r="G30" s="11">
        <f t="shared" si="1"/>
        <v>3001.1000000000004</v>
      </c>
      <c r="H30" s="72">
        <v>1830.7</v>
      </c>
      <c r="I30" s="72">
        <v>1170.4000000000001</v>
      </c>
      <c r="J30" s="72">
        <v>0</v>
      </c>
      <c r="L30" s="12"/>
    </row>
    <row r="31" spans="1:15" ht="15" customHeight="1" x14ac:dyDescent="0.25">
      <c r="A31" s="6"/>
      <c r="B31" s="103" t="s">
        <v>36</v>
      </c>
      <c r="C31" s="103"/>
      <c r="D31" s="103"/>
      <c r="E31" s="6" t="s">
        <v>16</v>
      </c>
      <c r="F31" s="75">
        <v>23639.9</v>
      </c>
      <c r="G31" s="11">
        <f t="shared" si="1"/>
        <v>18949.2</v>
      </c>
      <c r="H31" s="72">
        <v>11579</v>
      </c>
      <c r="I31" s="72">
        <v>6667.4</v>
      </c>
      <c r="J31" s="72">
        <v>702.8</v>
      </c>
      <c r="L31" s="12"/>
      <c r="N31" s="26"/>
    </row>
    <row r="32" spans="1:15" ht="15" customHeight="1" x14ac:dyDescent="0.25">
      <c r="A32" s="6"/>
      <c r="B32" s="103" t="s">
        <v>37</v>
      </c>
      <c r="C32" s="103"/>
      <c r="D32" s="103"/>
      <c r="E32" s="6" t="s">
        <v>16</v>
      </c>
      <c r="F32" s="75">
        <v>5200.8</v>
      </c>
      <c r="G32" s="11">
        <f t="shared" si="1"/>
        <v>3983.1</v>
      </c>
      <c r="H32" s="72">
        <v>2432.3000000000002</v>
      </c>
      <c r="I32" s="72">
        <v>1394.1</v>
      </c>
      <c r="J32" s="72">
        <v>156.69999999999999</v>
      </c>
      <c r="L32" s="12"/>
      <c r="N32" s="12"/>
      <c r="O32" s="12"/>
    </row>
    <row r="33" spans="1:21" ht="15" customHeight="1" x14ac:dyDescent="0.25">
      <c r="A33" s="6"/>
      <c r="B33" s="103" t="s">
        <v>38</v>
      </c>
      <c r="C33" s="103"/>
      <c r="D33" s="103"/>
      <c r="E33" s="6" t="s">
        <v>16</v>
      </c>
      <c r="F33" s="75">
        <v>9131</v>
      </c>
      <c r="G33" s="11">
        <f t="shared" si="1"/>
        <v>8337.1999999999989</v>
      </c>
      <c r="H33" s="72">
        <v>1807.5</v>
      </c>
      <c r="I33" s="72">
        <v>6526.3</v>
      </c>
      <c r="J33" s="72">
        <v>3.4</v>
      </c>
      <c r="L33" s="12"/>
    </row>
    <row r="34" spans="1:21" ht="15" customHeight="1" x14ac:dyDescent="0.25">
      <c r="A34" s="6"/>
      <c r="B34" s="103" t="s">
        <v>39</v>
      </c>
      <c r="C34" s="103"/>
      <c r="D34" s="103"/>
      <c r="E34" s="6" t="s">
        <v>16</v>
      </c>
      <c r="F34" s="73">
        <f>F36+F37+F38</f>
        <v>745.5</v>
      </c>
      <c r="G34" s="27">
        <f>G36+G37+G38+G39+G40+G41+G42+G43</f>
        <v>1593.9</v>
      </c>
      <c r="H34" s="27">
        <f t="shared" ref="H34:J34" si="2">H36+H37+H38+H39+H40+H41+H42+H43</f>
        <v>763.99999999999989</v>
      </c>
      <c r="I34" s="27">
        <f t="shared" si="2"/>
        <v>829.9</v>
      </c>
      <c r="J34" s="27">
        <f t="shared" si="2"/>
        <v>0</v>
      </c>
      <c r="L34" s="12"/>
    </row>
    <row r="35" spans="1:21" ht="9.9499999999999993" customHeight="1" x14ac:dyDescent="0.25">
      <c r="A35" s="6"/>
      <c r="B35" s="104" t="s">
        <v>17</v>
      </c>
      <c r="C35" s="104"/>
      <c r="D35" s="104"/>
      <c r="E35" s="6"/>
      <c r="F35" s="74"/>
      <c r="G35" s="28"/>
      <c r="H35" s="28"/>
      <c r="I35" s="28"/>
      <c r="J35" s="28"/>
      <c r="L35" s="12"/>
    </row>
    <row r="36" spans="1:21" ht="15" customHeight="1" x14ac:dyDescent="0.25">
      <c r="A36" s="6"/>
      <c r="B36" s="99" t="s">
        <v>40</v>
      </c>
      <c r="C36" s="99"/>
      <c r="D36" s="99"/>
      <c r="E36" s="6" t="s">
        <v>16</v>
      </c>
      <c r="F36" s="75">
        <v>47.4</v>
      </c>
      <c r="G36" s="27">
        <f t="shared" ref="G36:G43" si="3">H36+I36+J36</f>
        <v>0</v>
      </c>
      <c r="H36" s="72">
        <v>0</v>
      </c>
      <c r="I36" s="72">
        <v>0</v>
      </c>
      <c r="J36" s="72">
        <v>0</v>
      </c>
      <c r="L36" s="12"/>
    </row>
    <row r="37" spans="1:21" ht="15" customHeight="1" x14ac:dyDescent="0.25">
      <c r="A37" s="6"/>
      <c r="B37" s="99" t="s">
        <v>41</v>
      </c>
      <c r="C37" s="99"/>
      <c r="D37" s="99"/>
      <c r="E37" s="6" t="s">
        <v>16</v>
      </c>
      <c r="F37" s="75">
        <v>57.2</v>
      </c>
      <c r="G37" s="27">
        <f t="shared" si="3"/>
        <v>56.9</v>
      </c>
      <c r="H37" s="72">
        <v>56.9</v>
      </c>
      <c r="I37" s="72">
        <v>0</v>
      </c>
      <c r="J37" s="72">
        <v>0</v>
      </c>
      <c r="L37" s="12"/>
    </row>
    <row r="38" spans="1:21" ht="15" customHeight="1" x14ac:dyDescent="0.25">
      <c r="A38" s="6"/>
      <c r="B38" s="99" t="s">
        <v>42</v>
      </c>
      <c r="C38" s="99"/>
      <c r="D38" s="99"/>
      <c r="E38" s="6" t="s">
        <v>16</v>
      </c>
      <c r="F38" s="75">
        <v>640.9</v>
      </c>
      <c r="G38" s="27">
        <f t="shared" si="3"/>
        <v>534.4</v>
      </c>
      <c r="H38" s="72">
        <v>534.4</v>
      </c>
      <c r="I38" s="72">
        <v>0</v>
      </c>
      <c r="J38" s="72">
        <v>0</v>
      </c>
      <c r="L38" s="12"/>
      <c r="O38" s="29"/>
      <c r="P38" s="29"/>
    </row>
    <row r="39" spans="1:21" ht="15" customHeight="1" x14ac:dyDescent="0.25">
      <c r="A39" s="6"/>
      <c r="B39" s="99" t="s">
        <v>43</v>
      </c>
      <c r="C39" s="99"/>
      <c r="D39" s="99"/>
      <c r="E39" s="6" t="s">
        <v>16</v>
      </c>
      <c r="F39" s="77"/>
      <c r="G39" s="27">
        <f t="shared" si="3"/>
        <v>13.9</v>
      </c>
      <c r="H39" s="72">
        <v>9.4</v>
      </c>
      <c r="I39" s="72">
        <v>4.5</v>
      </c>
      <c r="J39" s="72">
        <v>0</v>
      </c>
      <c r="L39" s="12"/>
      <c r="O39" s="29"/>
      <c r="P39" s="29"/>
    </row>
    <row r="40" spans="1:21" ht="15" customHeight="1" x14ac:dyDescent="0.25">
      <c r="A40" s="6"/>
      <c r="B40" s="109" t="s">
        <v>105</v>
      </c>
      <c r="C40" s="110"/>
      <c r="D40" s="111"/>
      <c r="E40" s="6" t="s">
        <v>16</v>
      </c>
      <c r="F40" s="77"/>
      <c r="G40" s="27">
        <f t="shared" si="3"/>
        <v>815.8</v>
      </c>
      <c r="H40" s="72">
        <v>0</v>
      </c>
      <c r="I40" s="72">
        <v>815.8</v>
      </c>
      <c r="J40" s="72">
        <v>0</v>
      </c>
      <c r="L40" s="12"/>
      <c r="O40" s="29"/>
      <c r="P40" s="29"/>
    </row>
    <row r="41" spans="1:21" ht="15" customHeight="1" x14ac:dyDescent="0.25">
      <c r="A41" s="6"/>
      <c r="B41" s="109" t="s">
        <v>67</v>
      </c>
      <c r="C41" s="110"/>
      <c r="D41" s="111"/>
      <c r="E41" s="6" t="s">
        <v>16</v>
      </c>
      <c r="F41" s="77"/>
      <c r="G41" s="27">
        <f t="shared" si="3"/>
        <v>15</v>
      </c>
      <c r="H41" s="72">
        <v>6.5</v>
      </c>
      <c r="I41" s="72">
        <v>8.5</v>
      </c>
      <c r="J41" s="72">
        <v>0</v>
      </c>
      <c r="L41" s="12"/>
      <c r="O41" s="29"/>
      <c r="P41" s="29"/>
    </row>
    <row r="42" spans="1:21" ht="15" customHeight="1" x14ac:dyDescent="0.25">
      <c r="A42" s="6"/>
      <c r="B42" s="109" t="s">
        <v>106</v>
      </c>
      <c r="C42" s="110"/>
      <c r="D42" s="111"/>
      <c r="E42" s="67" t="s">
        <v>16</v>
      </c>
      <c r="F42" s="77"/>
      <c r="G42" s="27">
        <f t="shared" si="3"/>
        <v>33.9</v>
      </c>
      <c r="H42" s="72">
        <v>32.799999999999997</v>
      </c>
      <c r="I42" s="72">
        <v>1.1000000000000001</v>
      </c>
      <c r="J42" s="72">
        <v>0</v>
      </c>
      <c r="L42" s="12"/>
      <c r="O42" s="29"/>
      <c r="P42" s="29"/>
    </row>
    <row r="43" spans="1:21" ht="15" customHeight="1" x14ac:dyDescent="0.25">
      <c r="A43" s="6"/>
      <c r="B43" s="99" t="s">
        <v>81</v>
      </c>
      <c r="C43" s="99"/>
      <c r="D43" s="99"/>
      <c r="E43" s="67" t="s">
        <v>16</v>
      </c>
      <c r="F43" s="77"/>
      <c r="G43" s="27">
        <f t="shared" si="3"/>
        <v>124</v>
      </c>
      <c r="H43" s="72">
        <v>124</v>
      </c>
      <c r="I43" s="72">
        <v>0</v>
      </c>
      <c r="J43" s="72">
        <v>0</v>
      </c>
      <c r="L43" s="12"/>
      <c r="O43" s="29"/>
      <c r="P43" s="29"/>
    </row>
    <row r="44" spans="1:21" ht="12.75" customHeight="1" x14ac:dyDescent="0.25">
      <c r="A44" s="6"/>
      <c r="B44" s="99"/>
      <c r="C44" s="99"/>
      <c r="D44" s="99"/>
      <c r="E44" s="6"/>
      <c r="F44" s="75"/>
      <c r="G44" s="14"/>
      <c r="H44" s="79"/>
      <c r="I44" s="79"/>
      <c r="J44" s="79"/>
      <c r="L44" s="12"/>
      <c r="N44" s="44"/>
      <c r="O44" s="42"/>
      <c r="P44" s="42"/>
      <c r="Q44" s="42"/>
      <c r="R44" s="42"/>
      <c r="S44" s="42"/>
      <c r="T44" s="42"/>
      <c r="U44" s="42"/>
    </row>
    <row r="45" spans="1:21" ht="15" hidden="1" customHeight="1" x14ac:dyDescent="0.25">
      <c r="A45" s="6"/>
      <c r="B45" s="68"/>
      <c r="C45" s="68"/>
      <c r="D45" s="68"/>
      <c r="E45" s="6"/>
      <c r="F45" s="15"/>
      <c r="G45" s="14"/>
      <c r="H45" s="9"/>
      <c r="I45" s="9"/>
      <c r="J45" s="9"/>
      <c r="L45" s="12"/>
      <c r="N45" s="44"/>
      <c r="O45" s="43"/>
      <c r="P45" s="43"/>
      <c r="Q45" s="42"/>
      <c r="R45" s="42"/>
      <c r="S45" s="42"/>
      <c r="T45" s="42"/>
      <c r="U45" s="42"/>
    </row>
    <row r="46" spans="1:21" ht="12.75" customHeight="1" x14ac:dyDescent="0.25">
      <c r="A46" s="22" t="s">
        <v>44</v>
      </c>
      <c r="B46" s="106" t="s">
        <v>45</v>
      </c>
      <c r="C46" s="106"/>
      <c r="D46" s="106"/>
      <c r="E46" s="23" t="s">
        <v>16</v>
      </c>
      <c r="F46" s="24">
        <f>F48+F49+F50+F51+F52+F53+F54+F55+F56+F57</f>
        <v>10599.6</v>
      </c>
      <c r="G46" s="24">
        <f>G48+G49+G50+G51+G52+G53+G54+G55+G56+G57</f>
        <v>10499.9</v>
      </c>
      <c r="H46" s="24">
        <f>ROUND(H48+H49+H50+H51+H52+H53+H54+H55+H56+H57,1)</f>
        <v>8942.1</v>
      </c>
      <c r="I46" s="24">
        <f>ROUND(I48+I49+I50+I51+I52+I53+I54+I55+I56+I57,1)</f>
        <v>1504.9</v>
      </c>
      <c r="J46" s="24">
        <f>ROUND(J48+J49+J50+J51+J52+J53+J54+J55+J56+J57,1)</f>
        <v>52.9</v>
      </c>
      <c r="L46" s="12"/>
      <c r="N46" s="45"/>
      <c r="O46" s="45"/>
      <c r="P46" s="45"/>
      <c r="Q46" s="46"/>
      <c r="R46" s="47"/>
      <c r="S46" s="45"/>
      <c r="T46" s="42"/>
      <c r="U46" s="45"/>
    </row>
    <row r="47" spans="1:21" ht="12" customHeight="1" x14ac:dyDescent="0.25">
      <c r="A47" s="6"/>
      <c r="B47" s="104" t="s">
        <v>17</v>
      </c>
      <c r="C47" s="104"/>
      <c r="D47" s="104"/>
      <c r="E47" s="6"/>
      <c r="F47" s="13"/>
      <c r="G47" s="11"/>
      <c r="H47" s="14"/>
      <c r="I47" s="14"/>
      <c r="J47" s="14"/>
      <c r="L47" s="12"/>
      <c r="N47" s="44"/>
      <c r="O47" s="48"/>
      <c r="P47" s="48"/>
      <c r="Q47" s="49"/>
      <c r="R47" s="42"/>
      <c r="S47" s="51"/>
      <c r="T47" s="42"/>
      <c r="U47" s="42"/>
    </row>
    <row r="48" spans="1:21" ht="15" customHeight="1" x14ac:dyDescent="0.25">
      <c r="A48" s="6"/>
      <c r="B48" s="103" t="s">
        <v>46</v>
      </c>
      <c r="C48" s="103"/>
      <c r="D48" s="103"/>
      <c r="E48" s="6" t="s">
        <v>16</v>
      </c>
      <c r="F48" s="75">
        <v>4858.1000000000004</v>
      </c>
      <c r="G48" s="79">
        <f>H48+I48+J48</f>
        <v>4170.9000000000005</v>
      </c>
      <c r="H48" s="79">
        <v>3538.8</v>
      </c>
      <c r="I48" s="79">
        <v>610.5</v>
      </c>
      <c r="J48" s="79">
        <v>21.6</v>
      </c>
      <c r="L48" s="12"/>
      <c r="N48" s="50"/>
      <c r="O48" s="48"/>
      <c r="P48" s="48"/>
      <c r="Q48" s="52"/>
      <c r="R48" s="42"/>
      <c r="S48" s="51"/>
      <c r="T48" s="51"/>
      <c r="U48" s="51"/>
    </row>
    <row r="49" spans="1:21" ht="15" customHeight="1" x14ac:dyDescent="0.25">
      <c r="A49" s="6"/>
      <c r="B49" s="103" t="s">
        <v>37</v>
      </c>
      <c r="C49" s="103"/>
      <c r="D49" s="103"/>
      <c r="E49" s="6" t="s">
        <v>16</v>
      </c>
      <c r="F49" s="75">
        <v>1068.7</v>
      </c>
      <c r="G49" s="79">
        <f t="shared" ref="G49:G56" si="4">H49+I49+J49</f>
        <v>1044</v>
      </c>
      <c r="H49" s="79">
        <v>886.8</v>
      </c>
      <c r="I49" s="79">
        <v>151.80000000000001</v>
      </c>
      <c r="J49" s="79">
        <v>5.4</v>
      </c>
      <c r="L49" s="12"/>
      <c r="N49" s="44"/>
      <c r="O49" s="48"/>
      <c r="P49" s="48"/>
      <c r="Q49" s="52"/>
      <c r="R49" s="42"/>
      <c r="S49" s="51"/>
      <c r="T49" s="51"/>
      <c r="U49" s="51"/>
    </row>
    <row r="50" spans="1:21" ht="12.75" customHeight="1" x14ac:dyDescent="0.25">
      <c r="A50" s="6"/>
      <c r="B50" s="103" t="s">
        <v>47</v>
      </c>
      <c r="C50" s="103"/>
      <c r="D50" s="103"/>
      <c r="E50" s="6" t="s">
        <v>16</v>
      </c>
      <c r="F50" s="75">
        <v>714.4</v>
      </c>
      <c r="G50" s="79">
        <f t="shared" si="4"/>
        <v>489.4</v>
      </c>
      <c r="H50" s="79">
        <v>415.8</v>
      </c>
      <c r="I50" s="79">
        <v>71.2</v>
      </c>
      <c r="J50" s="79">
        <v>2.4</v>
      </c>
      <c r="L50" s="12"/>
      <c r="N50" s="44"/>
      <c r="O50" s="48"/>
      <c r="P50" s="48"/>
      <c r="Q50" s="52"/>
      <c r="R50" s="42"/>
      <c r="S50" s="51"/>
      <c r="T50" s="51"/>
      <c r="U50" s="51"/>
    </row>
    <row r="51" spans="1:21" ht="15" customHeight="1" x14ac:dyDescent="0.25">
      <c r="A51" s="6"/>
      <c r="B51" s="103" t="s">
        <v>48</v>
      </c>
      <c r="C51" s="103"/>
      <c r="D51" s="103"/>
      <c r="E51" s="6" t="s">
        <v>16</v>
      </c>
      <c r="F51" s="75">
        <v>1068.0999999999999</v>
      </c>
      <c r="G51" s="79">
        <f t="shared" si="4"/>
        <v>1111.2</v>
      </c>
      <c r="H51" s="79">
        <v>943.3</v>
      </c>
      <c r="I51" s="79">
        <v>162.19999999999999</v>
      </c>
      <c r="J51" s="79">
        <v>5.7</v>
      </c>
      <c r="L51" s="12"/>
      <c r="N51" s="44"/>
      <c r="O51" s="48"/>
      <c r="P51" s="48"/>
      <c r="Q51" s="52"/>
      <c r="R51" s="42"/>
      <c r="S51" s="51"/>
      <c r="T51" s="51"/>
      <c r="U51" s="51"/>
    </row>
    <row r="52" spans="1:21" ht="15" customHeight="1" x14ac:dyDescent="0.25">
      <c r="A52" s="6"/>
      <c r="B52" s="103" t="s">
        <v>49</v>
      </c>
      <c r="C52" s="103"/>
      <c r="D52" s="103"/>
      <c r="E52" s="6" t="s">
        <v>16</v>
      </c>
      <c r="F52" s="75">
        <v>1710.4</v>
      </c>
      <c r="G52" s="79">
        <f t="shared" si="4"/>
        <v>2315.1</v>
      </c>
      <c r="H52" s="79">
        <v>1985.8</v>
      </c>
      <c r="I52" s="79">
        <v>317.60000000000002</v>
      </c>
      <c r="J52" s="79">
        <v>11.7</v>
      </c>
      <c r="L52" s="12"/>
      <c r="N52" s="44"/>
      <c r="O52" s="48"/>
      <c r="P52" s="48"/>
      <c r="Q52" s="52"/>
      <c r="R52" s="42"/>
      <c r="S52" s="51"/>
      <c r="T52" s="51"/>
      <c r="U52" s="51"/>
    </row>
    <row r="53" spans="1:21" ht="15" customHeight="1" x14ac:dyDescent="0.25">
      <c r="A53" s="6"/>
      <c r="B53" s="103" t="s">
        <v>50</v>
      </c>
      <c r="C53" s="103"/>
      <c r="D53" s="103"/>
      <c r="E53" s="6" t="s">
        <v>16</v>
      </c>
      <c r="F53" s="75">
        <v>481.4</v>
      </c>
      <c r="G53" s="79">
        <f t="shared" si="4"/>
        <v>356.40000000000003</v>
      </c>
      <c r="H53" s="79">
        <v>304.10000000000002</v>
      </c>
      <c r="I53" s="79">
        <v>50.5</v>
      </c>
      <c r="J53" s="79">
        <v>1.8</v>
      </c>
      <c r="L53" s="12"/>
      <c r="N53" s="50"/>
      <c r="O53" s="48"/>
      <c r="P53" s="48"/>
      <c r="Q53" s="52"/>
      <c r="R53" s="42"/>
      <c r="S53" s="51"/>
      <c r="T53" s="51"/>
      <c r="U53" s="51"/>
    </row>
    <row r="54" spans="1:21" ht="15" customHeight="1" x14ac:dyDescent="0.25">
      <c r="A54" s="6"/>
      <c r="B54" s="103" t="s">
        <v>51</v>
      </c>
      <c r="C54" s="103"/>
      <c r="D54" s="103"/>
      <c r="E54" s="6" t="s">
        <v>16</v>
      </c>
      <c r="F54" s="75">
        <v>40.200000000000003</v>
      </c>
      <c r="G54" s="79">
        <f t="shared" si="4"/>
        <v>50.9</v>
      </c>
      <c r="H54" s="79">
        <v>43.5</v>
      </c>
      <c r="I54" s="79">
        <v>7.4</v>
      </c>
      <c r="J54" s="79">
        <v>0</v>
      </c>
      <c r="L54" s="12"/>
      <c r="N54" s="50"/>
      <c r="O54" s="48"/>
      <c r="P54" s="48"/>
      <c r="Q54" s="52"/>
      <c r="R54" s="42"/>
      <c r="S54" s="51"/>
      <c r="T54" s="51"/>
      <c r="U54" s="51"/>
    </row>
    <row r="55" spans="1:21" ht="15" customHeight="1" x14ac:dyDescent="0.25">
      <c r="A55" s="6"/>
      <c r="B55" s="103" t="s">
        <v>52</v>
      </c>
      <c r="C55" s="103"/>
      <c r="D55" s="103"/>
      <c r="E55" s="6" t="s">
        <v>16</v>
      </c>
      <c r="F55" s="75">
        <v>56.1</v>
      </c>
      <c r="G55" s="79">
        <f t="shared" si="4"/>
        <v>23.000000000000004</v>
      </c>
      <c r="H55" s="79">
        <v>19.600000000000001</v>
      </c>
      <c r="I55" s="79">
        <v>3.3</v>
      </c>
      <c r="J55" s="79">
        <v>0.1</v>
      </c>
      <c r="L55" s="12"/>
      <c r="N55" s="44"/>
      <c r="O55" s="48"/>
      <c r="P55" s="48"/>
      <c r="Q55" s="52"/>
      <c r="R55" s="42"/>
      <c r="S55" s="51"/>
      <c r="T55" s="51"/>
      <c r="U55" s="51"/>
    </row>
    <row r="56" spans="1:21" ht="15" customHeight="1" x14ac:dyDescent="0.25">
      <c r="A56" s="6"/>
      <c r="B56" s="103" t="s">
        <v>53</v>
      </c>
      <c r="C56" s="103"/>
      <c r="D56" s="103"/>
      <c r="E56" s="6" t="s">
        <v>16</v>
      </c>
      <c r="F56" s="75">
        <v>35</v>
      </c>
      <c r="G56" s="79">
        <f t="shared" si="4"/>
        <v>94.1</v>
      </c>
      <c r="H56" s="79">
        <v>80.599999999999994</v>
      </c>
      <c r="I56" s="79">
        <v>13.1</v>
      </c>
      <c r="J56" s="79">
        <v>0.4</v>
      </c>
      <c r="L56" s="12"/>
      <c r="N56" s="50"/>
      <c r="O56" s="48"/>
      <c r="P56" s="48"/>
      <c r="Q56" s="52"/>
      <c r="R56" s="42"/>
      <c r="S56" s="51"/>
      <c r="T56" s="51"/>
      <c r="U56" s="51"/>
    </row>
    <row r="57" spans="1:21" ht="12.75" customHeight="1" x14ac:dyDescent="0.25">
      <c r="A57" s="6"/>
      <c r="B57" s="103" t="s">
        <v>54</v>
      </c>
      <c r="C57" s="103"/>
      <c r="D57" s="103"/>
      <c r="E57" s="6" t="s">
        <v>16</v>
      </c>
      <c r="F57" s="73">
        <f>F59+F60+F61+F62+F63+F64+F65+F66+F67+F68+F69+F70+F71+F72+F73+F74+F75+F76+F77+F78+F79</f>
        <v>567.19999999999993</v>
      </c>
      <c r="G57" s="73">
        <f>G59+G60+G61+G62+G63+G64+G65+G66+G67+G68+G69+G70+G71+G72+G73+G74+G75+G76+G77+G78+G79+G80+G81+G82+G83+G84+G85</f>
        <v>844.89999999999986</v>
      </c>
      <c r="H57" s="73">
        <f>H59+H60+H61+H62+H63+H64+H65+H66+H67+H68+H69+H70+H71+H72+H73+H74+H75+H76+H77+H78+H79+H80+H81+H82+H83+H84+H85</f>
        <v>723.79999999999984</v>
      </c>
      <c r="I57" s="73">
        <f>I59+I60+I61+I62+I63+I64+I65+I66+I67+I68+I69+I70+I71+I72+I73+I74+I75+I76+I77+I78+I79+I80+I81+I82+I83+I84+I85</f>
        <v>117.29999999999998</v>
      </c>
      <c r="J57" s="73">
        <f>J59+J60+J61+J62+J63+J64+J65+J66+J67+J68+J69+J70+J71+J72+J73+J74+J75+J76+J77+J78+J79+J80+J81+J82+J83+J84+J85</f>
        <v>3.8</v>
      </c>
      <c r="L57" s="12"/>
      <c r="N57" s="53"/>
      <c r="O57" s="54"/>
      <c r="P57" s="54"/>
      <c r="Q57" s="55"/>
      <c r="R57" s="53"/>
      <c r="S57" s="54"/>
      <c r="T57" s="42"/>
      <c r="U57" s="54"/>
    </row>
    <row r="58" spans="1:21" ht="11.25" customHeight="1" x14ac:dyDescent="0.25">
      <c r="A58" s="6"/>
      <c r="B58" s="104" t="s">
        <v>17</v>
      </c>
      <c r="C58" s="104"/>
      <c r="D58" s="104"/>
      <c r="E58" s="6"/>
      <c r="F58" s="74"/>
      <c r="G58" s="73"/>
      <c r="H58" s="78"/>
      <c r="I58" s="78"/>
      <c r="J58" s="78"/>
      <c r="L58" s="12"/>
      <c r="N58" s="56"/>
      <c r="O58" s="48"/>
      <c r="P58" s="48"/>
      <c r="Q58" s="49"/>
      <c r="R58" s="42"/>
      <c r="S58" s="42"/>
      <c r="T58" s="42"/>
      <c r="U58" s="42"/>
    </row>
    <row r="59" spans="1:21" ht="15" customHeight="1" x14ac:dyDescent="0.25">
      <c r="A59" s="6"/>
      <c r="B59" s="99" t="s">
        <v>55</v>
      </c>
      <c r="C59" s="99"/>
      <c r="D59" s="99"/>
      <c r="E59" s="6" t="s">
        <v>16</v>
      </c>
      <c r="F59" s="75">
        <v>2.8</v>
      </c>
      <c r="G59" s="79">
        <f t="shared" ref="G59:G85" si="5">H59+I59+J59</f>
        <v>29.900000000000002</v>
      </c>
      <c r="H59" s="79">
        <v>25.8</v>
      </c>
      <c r="I59" s="79">
        <v>4</v>
      </c>
      <c r="J59" s="79">
        <v>0.1</v>
      </c>
      <c r="L59" s="12"/>
      <c r="N59" s="44"/>
      <c r="O59" s="48"/>
      <c r="P59" s="48"/>
      <c r="Q59" s="52"/>
      <c r="R59" s="42"/>
      <c r="S59" s="51"/>
      <c r="T59" s="48"/>
      <c r="U59" s="51"/>
    </row>
    <row r="60" spans="1:21" ht="15" customHeight="1" x14ac:dyDescent="0.25">
      <c r="A60" s="6"/>
      <c r="B60" s="99" t="s">
        <v>56</v>
      </c>
      <c r="C60" s="99"/>
      <c r="D60" s="99"/>
      <c r="E60" s="6" t="s">
        <v>16</v>
      </c>
      <c r="F60" s="75">
        <v>22.7</v>
      </c>
      <c r="G60" s="79">
        <f t="shared" si="5"/>
        <v>33.1</v>
      </c>
      <c r="H60" s="79">
        <v>28.5</v>
      </c>
      <c r="I60" s="79">
        <v>4.4000000000000004</v>
      </c>
      <c r="J60" s="79">
        <v>0.2</v>
      </c>
      <c r="L60" s="12"/>
      <c r="N60" s="44"/>
      <c r="O60" s="58"/>
      <c r="P60" s="58"/>
      <c r="Q60" s="52"/>
      <c r="R60" s="42"/>
      <c r="S60" s="51"/>
      <c r="T60" s="48"/>
      <c r="U60" s="51"/>
    </row>
    <row r="61" spans="1:21" ht="15" customHeight="1" x14ac:dyDescent="0.25">
      <c r="A61" s="6"/>
      <c r="B61" s="99" t="s">
        <v>57</v>
      </c>
      <c r="C61" s="99"/>
      <c r="D61" s="99"/>
      <c r="E61" s="6" t="s">
        <v>16</v>
      </c>
      <c r="F61" s="75">
        <v>4.4000000000000004</v>
      </c>
      <c r="G61" s="79">
        <f t="shared" si="5"/>
        <v>19.400000000000002</v>
      </c>
      <c r="H61" s="79">
        <v>16.100000000000001</v>
      </c>
      <c r="I61" s="79">
        <v>3.2</v>
      </c>
      <c r="J61" s="79">
        <v>0.1</v>
      </c>
      <c r="L61" s="12"/>
      <c r="N61" s="50"/>
      <c r="O61" s="48"/>
      <c r="P61" s="48"/>
      <c r="Q61" s="52"/>
      <c r="R61" s="42"/>
      <c r="S61" s="51"/>
      <c r="T61" s="48"/>
      <c r="U61" s="51"/>
    </row>
    <row r="62" spans="1:21" ht="15" customHeight="1" x14ac:dyDescent="0.25">
      <c r="A62" s="6"/>
      <c r="B62" s="99" t="s">
        <v>58</v>
      </c>
      <c r="C62" s="99"/>
      <c r="D62" s="99"/>
      <c r="E62" s="6" t="s">
        <v>16</v>
      </c>
      <c r="F62" s="75">
        <v>211</v>
      </c>
      <c r="G62" s="79">
        <f t="shared" si="5"/>
        <v>215.5</v>
      </c>
      <c r="H62" s="79">
        <v>182.9</v>
      </c>
      <c r="I62" s="79">
        <v>31.4</v>
      </c>
      <c r="J62" s="79">
        <v>1.2</v>
      </c>
      <c r="L62" s="12"/>
      <c r="N62" s="44"/>
      <c r="O62" s="48"/>
      <c r="P62" s="48"/>
      <c r="Q62" s="52"/>
      <c r="R62" s="42"/>
      <c r="S62" s="51"/>
      <c r="T62" s="48"/>
      <c r="U62" s="51"/>
    </row>
    <row r="63" spans="1:21" ht="15" customHeight="1" x14ac:dyDescent="0.25">
      <c r="A63" s="6"/>
      <c r="B63" s="99" t="s">
        <v>59</v>
      </c>
      <c r="C63" s="99"/>
      <c r="D63" s="99"/>
      <c r="E63" s="6" t="s">
        <v>16</v>
      </c>
      <c r="F63" s="75">
        <v>5.7</v>
      </c>
      <c r="G63" s="79">
        <f t="shared" si="5"/>
        <v>4.4000000000000004</v>
      </c>
      <c r="H63" s="79">
        <v>3.9</v>
      </c>
      <c r="I63" s="79">
        <v>0.5</v>
      </c>
      <c r="J63" s="79">
        <v>0</v>
      </c>
      <c r="L63" s="12"/>
      <c r="N63" s="44"/>
      <c r="O63" s="58"/>
      <c r="P63" s="58"/>
      <c r="Q63" s="52"/>
      <c r="R63" s="42"/>
      <c r="S63" s="51"/>
      <c r="T63" s="48"/>
      <c r="U63" s="86"/>
    </row>
    <row r="64" spans="1:21" ht="15" customHeight="1" x14ac:dyDescent="0.25">
      <c r="A64" s="6"/>
      <c r="B64" s="99" t="s">
        <v>60</v>
      </c>
      <c r="C64" s="99"/>
      <c r="D64" s="99"/>
      <c r="E64" s="6" t="s">
        <v>16</v>
      </c>
      <c r="F64" s="75">
        <v>35.4</v>
      </c>
      <c r="G64" s="79">
        <f t="shared" si="5"/>
        <v>0</v>
      </c>
      <c r="H64" s="79">
        <v>0</v>
      </c>
      <c r="I64" s="79">
        <v>0</v>
      </c>
      <c r="J64" s="79">
        <v>0</v>
      </c>
      <c r="L64" s="12"/>
      <c r="N64" s="44"/>
      <c r="O64" s="58"/>
      <c r="P64" s="58"/>
      <c r="Q64" s="52"/>
      <c r="R64" s="42"/>
      <c r="S64" s="51"/>
      <c r="T64" s="48"/>
      <c r="U64" s="51"/>
    </row>
    <row r="65" spans="1:21" ht="15" customHeight="1" x14ac:dyDescent="0.25">
      <c r="A65" s="6"/>
      <c r="B65" s="99" t="s">
        <v>61</v>
      </c>
      <c r="C65" s="99"/>
      <c r="D65" s="99"/>
      <c r="E65" s="6" t="s">
        <v>16</v>
      </c>
      <c r="F65" s="75">
        <v>8.6999999999999993</v>
      </c>
      <c r="G65" s="79">
        <f t="shared" si="5"/>
        <v>8</v>
      </c>
      <c r="H65" s="79">
        <v>6.7</v>
      </c>
      <c r="I65" s="79">
        <v>1.3</v>
      </c>
      <c r="J65" s="79">
        <v>0</v>
      </c>
      <c r="L65" s="12"/>
      <c r="N65" s="44"/>
      <c r="O65" s="48"/>
      <c r="P65" s="48"/>
      <c r="Q65" s="52"/>
      <c r="R65" s="42"/>
      <c r="S65" s="51"/>
      <c r="T65" s="48"/>
      <c r="U65" s="51"/>
    </row>
    <row r="66" spans="1:21" ht="15" customHeight="1" x14ac:dyDescent="0.25">
      <c r="A66" s="6"/>
      <c r="B66" s="99" t="s">
        <v>62</v>
      </c>
      <c r="C66" s="99"/>
      <c r="D66" s="99"/>
      <c r="E66" s="6" t="s">
        <v>16</v>
      </c>
      <c r="F66" s="75">
        <v>4.4000000000000004</v>
      </c>
      <c r="G66" s="79">
        <f t="shared" si="5"/>
        <v>11.4</v>
      </c>
      <c r="H66" s="79">
        <v>9.8000000000000007</v>
      </c>
      <c r="I66" s="79">
        <v>1.6</v>
      </c>
      <c r="J66" s="79">
        <v>0</v>
      </c>
      <c r="L66" s="12"/>
      <c r="N66" s="50"/>
      <c r="O66" s="48"/>
      <c r="P66" s="48"/>
      <c r="Q66" s="52"/>
      <c r="R66" s="42"/>
      <c r="S66" s="51"/>
      <c r="T66" s="48"/>
      <c r="U66" s="51"/>
    </row>
    <row r="67" spans="1:21" ht="12.75" customHeight="1" x14ac:dyDescent="0.25">
      <c r="A67" s="6"/>
      <c r="B67" s="99" t="s">
        <v>63</v>
      </c>
      <c r="C67" s="99"/>
      <c r="D67" s="99"/>
      <c r="E67" s="6" t="s">
        <v>64</v>
      </c>
      <c r="F67" s="75">
        <v>3.5</v>
      </c>
      <c r="G67" s="79">
        <f t="shared" si="5"/>
        <v>2.6</v>
      </c>
      <c r="H67" s="79">
        <v>2.2000000000000002</v>
      </c>
      <c r="I67" s="79">
        <v>0.4</v>
      </c>
      <c r="J67" s="79">
        <v>0</v>
      </c>
      <c r="L67" s="12"/>
      <c r="N67" s="44"/>
      <c r="O67" s="58"/>
      <c r="P67" s="58"/>
      <c r="Q67" s="52"/>
      <c r="R67" s="42"/>
      <c r="S67" s="51"/>
      <c r="T67" s="48"/>
      <c r="U67" s="51"/>
    </row>
    <row r="68" spans="1:21" ht="13.5" customHeight="1" x14ac:dyDescent="0.25">
      <c r="A68" s="6"/>
      <c r="B68" s="99" t="s">
        <v>65</v>
      </c>
      <c r="C68" s="99"/>
      <c r="D68" s="99"/>
      <c r="E68" s="6" t="s">
        <v>16</v>
      </c>
      <c r="F68" s="75">
        <v>10.4</v>
      </c>
      <c r="G68" s="79">
        <f t="shared" si="5"/>
        <v>71.399999999999991</v>
      </c>
      <c r="H68" s="79">
        <v>61.6</v>
      </c>
      <c r="I68" s="79">
        <v>9.5</v>
      </c>
      <c r="J68" s="79">
        <v>0.3</v>
      </c>
      <c r="L68" s="12"/>
      <c r="N68" s="50"/>
      <c r="O68" s="58"/>
      <c r="P68" s="58"/>
      <c r="Q68" s="52"/>
      <c r="R68" s="42"/>
      <c r="S68" s="51"/>
      <c r="T68" s="48"/>
      <c r="U68" s="51"/>
    </row>
    <row r="69" spans="1:21" ht="15" customHeight="1" x14ac:dyDescent="0.25">
      <c r="A69" s="6"/>
      <c r="B69" s="99" t="s">
        <v>66</v>
      </c>
      <c r="C69" s="99"/>
      <c r="D69" s="99"/>
      <c r="E69" s="6" t="s">
        <v>16</v>
      </c>
      <c r="F69" s="75">
        <v>24.2</v>
      </c>
      <c r="G69" s="79">
        <f t="shared" si="5"/>
        <v>29.700000000000003</v>
      </c>
      <c r="H69" s="79">
        <v>25.6</v>
      </c>
      <c r="I69" s="79">
        <v>4</v>
      </c>
      <c r="J69" s="79">
        <v>0.1</v>
      </c>
      <c r="L69" s="12"/>
      <c r="N69" s="50"/>
      <c r="O69" s="58"/>
      <c r="P69" s="58"/>
      <c r="Q69" s="52"/>
      <c r="R69" s="42"/>
      <c r="S69" s="51"/>
      <c r="T69" s="48"/>
      <c r="U69" s="51"/>
    </row>
    <row r="70" spans="1:21" ht="15" customHeight="1" x14ac:dyDescent="0.25">
      <c r="A70" s="6"/>
      <c r="B70" s="99" t="s">
        <v>67</v>
      </c>
      <c r="C70" s="99"/>
      <c r="D70" s="99"/>
      <c r="E70" s="6" t="s">
        <v>16</v>
      </c>
      <c r="F70" s="75">
        <v>115.2</v>
      </c>
      <c r="G70" s="79">
        <f t="shared" si="5"/>
        <v>0</v>
      </c>
      <c r="H70" s="79">
        <v>0</v>
      </c>
      <c r="I70" s="79">
        <v>0</v>
      </c>
      <c r="J70" s="79">
        <v>0</v>
      </c>
      <c r="L70" s="12"/>
      <c r="N70" s="44"/>
      <c r="O70" s="58"/>
      <c r="P70" s="58"/>
      <c r="Q70" s="57"/>
      <c r="R70" s="42"/>
      <c r="S70" s="51"/>
      <c r="T70" s="48"/>
      <c r="U70" s="51"/>
    </row>
    <row r="71" spans="1:21" ht="15" customHeight="1" x14ac:dyDescent="0.25">
      <c r="A71" s="6"/>
      <c r="B71" s="99" t="s">
        <v>68</v>
      </c>
      <c r="C71" s="99"/>
      <c r="D71" s="99"/>
      <c r="E71" s="6" t="s">
        <v>16</v>
      </c>
      <c r="F71" s="75">
        <v>8.5</v>
      </c>
      <c r="G71" s="79">
        <f t="shared" si="5"/>
        <v>88.800000000000011</v>
      </c>
      <c r="H71" s="79">
        <v>75.400000000000006</v>
      </c>
      <c r="I71" s="79">
        <v>13</v>
      </c>
      <c r="J71" s="79">
        <v>0.4</v>
      </c>
      <c r="L71" s="12"/>
      <c r="N71" s="44"/>
      <c r="O71" s="48"/>
      <c r="P71" s="48"/>
      <c r="Q71" s="52"/>
      <c r="R71" s="42"/>
      <c r="S71" s="51"/>
      <c r="T71" s="48"/>
      <c r="U71" s="51"/>
    </row>
    <row r="72" spans="1:21" ht="15" customHeight="1" x14ac:dyDescent="0.25">
      <c r="A72" s="6"/>
      <c r="B72" s="99" t="s">
        <v>69</v>
      </c>
      <c r="C72" s="99"/>
      <c r="D72" s="99"/>
      <c r="E72" s="6" t="s">
        <v>16</v>
      </c>
      <c r="F72" s="75">
        <v>3.2</v>
      </c>
      <c r="G72" s="79">
        <f t="shared" si="5"/>
        <v>3.3</v>
      </c>
      <c r="H72" s="79">
        <v>3</v>
      </c>
      <c r="I72" s="79">
        <v>0.3</v>
      </c>
      <c r="J72" s="79">
        <v>0</v>
      </c>
      <c r="L72" s="12"/>
      <c r="N72" s="44"/>
      <c r="O72" s="58"/>
      <c r="P72" s="58"/>
      <c r="Q72" s="52"/>
      <c r="R72" s="42"/>
      <c r="S72" s="51"/>
      <c r="T72" s="48"/>
      <c r="U72" s="51"/>
    </row>
    <row r="73" spans="1:21" ht="12.75" customHeight="1" x14ac:dyDescent="0.25">
      <c r="A73" s="6"/>
      <c r="B73" s="99" t="s">
        <v>70</v>
      </c>
      <c r="C73" s="99"/>
      <c r="D73" s="99"/>
      <c r="E73" s="6" t="s">
        <v>16</v>
      </c>
      <c r="F73" s="75">
        <v>2.6</v>
      </c>
      <c r="G73" s="79">
        <f t="shared" si="5"/>
        <v>7.1000000000000005</v>
      </c>
      <c r="H73" s="79">
        <v>5.9</v>
      </c>
      <c r="I73" s="79">
        <v>1.2</v>
      </c>
      <c r="J73" s="79">
        <v>0</v>
      </c>
      <c r="L73" s="12"/>
      <c r="N73" s="44"/>
      <c r="O73" s="58"/>
      <c r="P73" s="58"/>
      <c r="Q73" s="57"/>
      <c r="R73" s="42"/>
      <c r="S73" s="51"/>
      <c r="T73" s="48"/>
      <c r="U73" s="51"/>
    </row>
    <row r="74" spans="1:21" ht="12" customHeight="1" x14ac:dyDescent="0.25">
      <c r="A74" s="6"/>
      <c r="B74" s="99" t="s">
        <v>71</v>
      </c>
      <c r="C74" s="99"/>
      <c r="D74" s="99"/>
      <c r="E74" s="6" t="s">
        <v>16</v>
      </c>
      <c r="F74" s="75">
        <v>0.9</v>
      </c>
      <c r="G74" s="79">
        <f t="shared" si="5"/>
        <v>0</v>
      </c>
      <c r="H74" s="79">
        <v>0</v>
      </c>
      <c r="I74" s="79">
        <v>0</v>
      </c>
      <c r="J74" s="79">
        <v>0</v>
      </c>
      <c r="L74" s="12"/>
      <c r="N74" s="44"/>
      <c r="O74" s="58"/>
      <c r="P74" s="58"/>
      <c r="Q74" s="57"/>
      <c r="R74" s="42"/>
      <c r="S74" s="51"/>
      <c r="T74" s="48"/>
      <c r="U74" s="51"/>
    </row>
    <row r="75" spans="1:21" ht="13.5" customHeight="1" x14ac:dyDescent="0.25">
      <c r="A75" s="6"/>
      <c r="B75" s="99" t="s">
        <v>72</v>
      </c>
      <c r="C75" s="99"/>
      <c r="D75" s="99"/>
      <c r="E75" s="6" t="s">
        <v>16</v>
      </c>
      <c r="F75" s="75">
        <v>15.6</v>
      </c>
      <c r="G75" s="79">
        <f t="shared" si="5"/>
        <v>0</v>
      </c>
      <c r="H75" s="79">
        <v>0</v>
      </c>
      <c r="I75" s="79">
        <v>0</v>
      </c>
      <c r="J75" s="79">
        <v>0</v>
      </c>
      <c r="L75" s="12"/>
      <c r="N75" s="44"/>
      <c r="O75" s="58"/>
      <c r="P75" s="58"/>
      <c r="Q75" s="57"/>
      <c r="R75" s="42"/>
      <c r="S75" s="51"/>
      <c r="T75" s="48"/>
      <c r="U75" s="51"/>
    </row>
    <row r="76" spans="1:21" ht="14.25" customHeight="1" x14ac:dyDescent="0.25">
      <c r="A76" s="6"/>
      <c r="B76" s="99" t="s">
        <v>73</v>
      </c>
      <c r="C76" s="99"/>
      <c r="D76" s="99"/>
      <c r="E76" s="6" t="s">
        <v>16</v>
      </c>
      <c r="F76" s="75">
        <v>17.5</v>
      </c>
      <c r="G76" s="79">
        <f t="shared" si="5"/>
        <v>45.500000000000007</v>
      </c>
      <c r="H76" s="79">
        <v>39.200000000000003</v>
      </c>
      <c r="I76" s="79">
        <v>6.1</v>
      </c>
      <c r="J76" s="79">
        <v>0.2</v>
      </c>
      <c r="L76" s="12"/>
      <c r="N76" s="50"/>
      <c r="O76" s="48"/>
      <c r="P76" s="48"/>
      <c r="Q76" s="52"/>
      <c r="R76" s="42"/>
      <c r="S76" s="51"/>
      <c r="T76" s="48"/>
      <c r="U76" s="51"/>
    </row>
    <row r="77" spans="1:21" ht="12" customHeight="1" x14ac:dyDescent="0.25">
      <c r="A77" s="6"/>
      <c r="B77" s="99" t="s">
        <v>74</v>
      </c>
      <c r="C77" s="99"/>
      <c r="D77" s="99"/>
      <c r="E77" s="6" t="s">
        <v>16</v>
      </c>
      <c r="F77" s="75">
        <v>33.4</v>
      </c>
      <c r="G77" s="79">
        <f t="shared" si="5"/>
        <v>60.4</v>
      </c>
      <c r="H77" s="79">
        <v>52</v>
      </c>
      <c r="I77" s="79">
        <v>8.1</v>
      </c>
      <c r="J77" s="79">
        <v>0.3</v>
      </c>
      <c r="L77" s="12"/>
      <c r="N77" s="44"/>
      <c r="O77" s="58"/>
      <c r="P77" s="58"/>
      <c r="Q77" s="52"/>
      <c r="R77" s="42"/>
      <c r="S77" s="51"/>
      <c r="T77" s="48"/>
      <c r="U77" s="51"/>
    </row>
    <row r="78" spans="1:21" ht="14.25" customHeight="1" x14ac:dyDescent="0.25">
      <c r="A78" s="6"/>
      <c r="B78" s="99" t="s">
        <v>75</v>
      </c>
      <c r="C78" s="99"/>
      <c r="D78" s="99"/>
      <c r="E78" s="6" t="s">
        <v>16</v>
      </c>
      <c r="F78" s="75">
        <v>24.5</v>
      </c>
      <c r="G78" s="79">
        <f t="shared" si="5"/>
        <v>0</v>
      </c>
      <c r="H78" s="79">
        <v>0</v>
      </c>
      <c r="I78" s="79">
        <v>0</v>
      </c>
      <c r="J78" s="79">
        <v>0</v>
      </c>
      <c r="L78" s="12"/>
      <c r="N78" s="44"/>
      <c r="O78" s="58"/>
      <c r="P78" s="58"/>
      <c r="Q78" s="57"/>
      <c r="R78" s="42"/>
      <c r="S78" s="51"/>
      <c r="T78" s="48"/>
      <c r="U78" s="51"/>
    </row>
    <row r="79" spans="1:21" ht="15" customHeight="1" x14ac:dyDescent="0.25">
      <c r="A79" s="6"/>
      <c r="B79" s="99" t="s">
        <v>76</v>
      </c>
      <c r="C79" s="99"/>
      <c r="D79" s="99"/>
      <c r="E79" s="6" t="s">
        <v>16</v>
      </c>
      <c r="F79" s="75">
        <v>12.6</v>
      </c>
      <c r="G79" s="79">
        <f t="shared" si="5"/>
        <v>0</v>
      </c>
      <c r="H79" s="79">
        <v>0</v>
      </c>
      <c r="I79" s="79">
        <v>0</v>
      </c>
      <c r="J79" s="79">
        <v>0</v>
      </c>
      <c r="L79" s="12"/>
      <c r="N79" s="44"/>
      <c r="O79" s="58"/>
      <c r="P79" s="58"/>
      <c r="Q79" s="57"/>
      <c r="R79" s="42"/>
      <c r="S79" s="51"/>
      <c r="T79" s="48"/>
      <c r="U79" s="51"/>
    </row>
    <row r="80" spans="1:21" ht="14.25" customHeight="1" x14ac:dyDescent="0.25">
      <c r="A80" s="6"/>
      <c r="B80" s="99" t="s">
        <v>77</v>
      </c>
      <c r="C80" s="99"/>
      <c r="D80" s="99"/>
      <c r="E80" s="6" t="s">
        <v>16</v>
      </c>
      <c r="F80" s="77">
        <v>0</v>
      </c>
      <c r="G80" s="79">
        <f t="shared" si="5"/>
        <v>15.2</v>
      </c>
      <c r="H80" s="79">
        <v>13</v>
      </c>
      <c r="I80" s="79">
        <v>2.1</v>
      </c>
      <c r="J80" s="79">
        <v>0.1</v>
      </c>
      <c r="L80" s="12"/>
      <c r="N80" s="44"/>
      <c r="O80" s="58"/>
      <c r="P80" s="58"/>
      <c r="Q80" s="57"/>
      <c r="R80" s="42"/>
      <c r="S80" s="51"/>
      <c r="T80" s="48"/>
      <c r="U80" s="51"/>
    </row>
    <row r="81" spans="1:21" ht="14.25" customHeight="1" x14ac:dyDescent="0.25">
      <c r="A81" s="6"/>
      <c r="B81" s="99" t="s">
        <v>78</v>
      </c>
      <c r="C81" s="99"/>
      <c r="D81" s="99"/>
      <c r="E81" s="6" t="s">
        <v>16</v>
      </c>
      <c r="F81" s="77">
        <v>0</v>
      </c>
      <c r="G81" s="79">
        <f t="shared" si="5"/>
        <v>5.3</v>
      </c>
      <c r="H81" s="79">
        <v>4.5999999999999996</v>
      </c>
      <c r="I81" s="79">
        <v>0.7</v>
      </c>
      <c r="J81" s="79">
        <v>0</v>
      </c>
      <c r="L81" s="12"/>
      <c r="N81" s="50"/>
      <c r="O81" s="48"/>
      <c r="P81" s="48"/>
      <c r="Q81" s="52"/>
      <c r="R81" s="42"/>
      <c r="S81" s="51"/>
      <c r="T81" s="48"/>
      <c r="U81" s="51"/>
    </row>
    <row r="82" spans="1:21" ht="15.6" customHeight="1" x14ac:dyDescent="0.25">
      <c r="A82" s="6"/>
      <c r="B82" s="99" t="s">
        <v>79</v>
      </c>
      <c r="C82" s="99"/>
      <c r="D82" s="99"/>
      <c r="E82" s="6" t="s">
        <v>16</v>
      </c>
      <c r="F82" s="77">
        <v>0</v>
      </c>
      <c r="G82" s="79">
        <f t="shared" si="5"/>
        <v>4.3</v>
      </c>
      <c r="H82" s="79">
        <v>3.8</v>
      </c>
      <c r="I82" s="79">
        <v>0.5</v>
      </c>
      <c r="J82" s="79">
        <v>0</v>
      </c>
      <c r="L82" s="12"/>
      <c r="N82" s="44"/>
      <c r="O82" s="58"/>
      <c r="P82" s="58"/>
      <c r="Q82" s="52"/>
      <c r="R82" s="42"/>
      <c r="S82" s="51"/>
      <c r="T82" s="48"/>
      <c r="U82" s="51"/>
    </row>
    <row r="83" spans="1:21" ht="12.6" customHeight="1" x14ac:dyDescent="0.25">
      <c r="A83" s="6"/>
      <c r="B83" s="99" t="s">
        <v>80</v>
      </c>
      <c r="C83" s="99"/>
      <c r="D83" s="99"/>
      <c r="E83" s="6" t="s">
        <v>64</v>
      </c>
      <c r="F83" s="77">
        <v>0</v>
      </c>
      <c r="G83" s="79">
        <f t="shared" si="5"/>
        <v>27.1</v>
      </c>
      <c r="H83" s="79">
        <v>23.3</v>
      </c>
      <c r="I83" s="79">
        <v>3.7</v>
      </c>
      <c r="J83" s="79">
        <v>0.1</v>
      </c>
      <c r="L83" s="12"/>
      <c r="N83" s="50"/>
      <c r="O83" s="58"/>
      <c r="P83" s="58"/>
      <c r="Q83" s="52"/>
      <c r="R83" s="42"/>
      <c r="S83" s="51"/>
      <c r="T83" s="48"/>
      <c r="U83" s="51"/>
    </row>
    <row r="84" spans="1:21" ht="12.6" customHeight="1" x14ac:dyDescent="0.25">
      <c r="A84" s="6"/>
      <c r="B84" s="99" t="s">
        <v>81</v>
      </c>
      <c r="C84" s="99"/>
      <c r="D84" s="99"/>
      <c r="E84" s="6" t="s">
        <v>64</v>
      </c>
      <c r="F84" s="77">
        <v>0</v>
      </c>
      <c r="G84" s="79">
        <f t="shared" si="5"/>
        <v>2.4</v>
      </c>
      <c r="H84" s="79">
        <v>2.5</v>
      </c>
      <c r="I84" s="79">
        <v>0</v>
      </c>
      <c r="J84" s="79">
        <v>-0.1</v>
      </c>
      <c r="L84" s="12"/>
      <c r="N84" s="50"/>
      <c r="O84" s="58"/>
      <c r="P84" s="58"/>
      <c r="Q84" s="52"/>
      <c r="R84" s="42"/>
      <c r="S84" s="51"/>
      <c r="T84" s="48"/>
      <c r="U84" s="51"/>
    </row>
    <row r="85" spans="1:21" ht="12" customHeight="1" x14ac:dyDescent="0.25">
      <c r="A85" s="6"/>
      <c r="B85" s="99" t="s">
        <v>82</v>
      </c>
      <c r="C85" s="99"/>
      <c r="D85" s="99"/>
      <c r="E85" s="6" t="s">
        <v>64</v>
      </c>
      <c r="F85" s="77">
        <v>0</v>
      </c>
      <c r="G85" s="79">
        <f t="shared" si="5"/>
        <v>160.10000000000002</v>
      </c>
      <c r="H85" s="79">
        <v>138</v>
      </c>
      <c r="I85" s="79">
        <v>21.3</v>
      </c>
      <c r="J85" s="79">
        <v>0.8</v>
      </c>
      <c r="L85" s="12"/>
      <c r="N85" s="44"/>
      <c r="O85" s="58"/>
      <c r="P85" s="58"/>
      <c r="Q85" s="52"/>
      <c r="R85" s="42"/>
      <c r="S85" s="51"/>
      <c r="T85" s="48"/>
      <c r="U85" s="51"/>
    </row>
    <row r="86" spans="1:21" ht="11.25" hidden="1" customHeight="1" x14ac:dyDescent="0.25">
      <c r="A86" s="6"/>
      <c r="B86" s="103"/>
      <c r="C86" s="103"/>
      <c r="D86" s="103"/>
      <c r="E86" s="6"/>
      <c r="F86" s="15"/>
      <c r="G86" s="32"/>
      <c r="H86" s="88">
        <f t="shared" ref="H86" si="6">ROUND(G86*80.95/100,2)</f>
        <v>0</v>
      </c>
      <c r="I86" s="88">
        <f t="shared" ref="I86" si="7">ROUND(G86*18.48/100,2)</f>
        <v>0</v>
      </c>
      <c r="J86" s="88">
        <f t="shared" ref="J86" si="8">ROUND(G86*0.57/100,1)</f>
        <v>0</v>
      </c>
      <c r="L86" s="12"/>
      <c r="N86" s="42"/>
      <c r="O86" s="42"/>
      <c r="P86" s="42"/>
      <c r="Q86" s="42"/>
      <c r="R86" s="42"/>
      <c r="S86" s="42"/>
      <c r="T86" s="42"/>
      <c r="U86" s="42"/>
    </row>
    <row r="87" spans="1:21" ht="10.35" customHeight="1" x14ac:dyDescent="0.25">
      <c r="A87" s="6"/>
      <c r="B87" s="107"/>
      <c r="C87" s="107"/>
      <c r="D87" s="107"/>
      <c r="E87" s="6"/>
      <c r="F87" s="75"/>
      <c r="G87" s="76"/>
      <c r="H87" s="89"/>
      <c r="I87" s="89"/>
      <c r="J87" s="89"/>
      <c r="L87" s="12"/>
      <c r="N87" s="42"/>
      <c r="O87" s="43"/>
      <c r="P87" s="43"/>
      <c r="Q87" s="42"/>
      <c r="R87" s="42"/>
      <c r="S87" s="42"/>
      <c r="T87" s="42"/>
      <c r="U87" s="42"/>
    </row>
    <row r="88" spans="1:21" ht="12.75" customHeight="1" x14ac:dyDescent="0.25">
      <c r="A88" s="33">
        <v>2</v>
      </c>
      <c r="B88" s="108" t="s">
        <v>83</v>
      </c>
      <c r="C88" s="108"/>
      <c r="D88" s="108"/>
      <c r="E88" s="34" t="s">
        <v>16</v>
      </c>
      <c r="F88" s="24">
        <f>F90+F91+F92+F93</f>
        <v>6004.7000000000007</v>
      </c>
      <c r="G88" s="24">
        <f>G90+G91+G92+G93</f>
        <v>5060</v>
      </c>
      <c r="H88" s="24">
        <f>ROUND(H90+H91+H92+H93,1)</f>
        <v>4299.2</v>
      </c>
      <c r="I88" s="24">
        <f>ROUND(I90+I91+I92+I93,1)</f>
        <v>735</v>
      </c>
      <c r="J88" s="24">
        <f>ROUND(J90+J91+J92+J93,1)</f>
        <v>25.8</v>
      </c>
      <c r="L88" s="12"/>
      <c r="N88" s="45"/>
      <c r="O88" s="59"/>
      <c r="P88" s="59"/>
      <c r="Q88" s="46"/>
      <c r="R88" s="42"/>
      <c r="S88" s="59"/>
      <c r="T88" s="42"/>
      <c r="U88" s="87"/>
    </row>
    <row r="89" spans="1:21" ht="12.6" customHeight="1" x14ac:dyDescent="0.25">
      <c r="A89" s="6"/>
      <c r="B89" s="104" t="s">
        <v>17</v>
      </c>
      <c r="C89" s="104"/>
      <c r="D89" s="104"/>
      <c r="E89" s="6"/>
      <c r="F89" s="13"/>
      <c r="G89" s="11"/>
      <c r="H89" s="79"/>
      <c r="I89" s="79"/>
      <c r="J89" s="79"/>
      <c r="L89" s="12"/>
      <c r="N89" s="44"/>
      <c r="O89" s="60"/>
      <c r="P89" s="42"/>
      <c r="Q89" s="49"/>
      <c r="R89" s="42"/>
      <c r="S89" s="42"/>
      <c r="T89" s="42"/>
      <c r="U89" s="42"/>
    </row>
    <row r="90" spans="1:21" ht="12.75" customHeight="1" x14ac:dyDescent="0.25">
      <c r="A90" s="6"/>
      <c r="B90" s="103" t="s">
        <v>46</v>
      </c>
      <c r="C90" s="103"/>
      <c r="D90" s="103"/>
      <c r="E90" s="6" t="s">
        <v>16</v>
      </c>
      <c r="F90" s="75">
        <v>4491.1000000000004</v>
      </c>
      <c r="G90" s="12">
        <f>H90+I90+J90</f>
        <v>3284.0999999999995</v>
      </c>
      <c r="H90" s="79">
        <v>2784.7</v>
      </c>
      <c r="I90" s="79">
        <v>482.2</v>
      </c>
      <c r="J90" s="79">
        <v>17.2</v>
      </c>
      <c r="L90" s="12"/>
      <c r="N90" s="50"/>
      <c r="O90" s="48"/>
      <c r="P90" s="48"/>
      <c r="Q90" s="61"/>
      <c r="R90" s="42"/>
      <c r="S90" s="51"/>
      <c r="T90" s="42"/>
      <c r="U90" s="51"/>
    </row>
    <row r="91" spans="1:21" ht="15" customHeight="1" x14ac:dyDescent="0.25">
      <c r="A91" s="6"/>
      <c r="B91" s="103" t="s">
        <v>37</v>
      </c>
      <c r="C91" s="103"/>
      <c r="D91" s="103"/>
      <c r="E91" s="6" t="s">
        <v>16</v>
      </c>
      <c r="F91" s="75">
        <v>988.1</v>
      </c>
      <c r="G91" s="12">
        <f t="shared" ref="G91:G92" si="9">H91+I91+J91</f>
        <v>665.6</v>
      </c>
      <c r="H91" s="79">
        <v>564.70000000000005</v>
      </c>
      <c r="I91" s="79">
        <v>97.4</v>
      </c>
      <c r="J91" s="79">
        <v>3.5</v>
      </c>
      <c r="L91" s="12"/>
      <c r="N91" s="50"/>
      <c r="O91" s="48"/>
      <c r="P91" s="48"/>
      <c r="Q91" s="61"/>
      <c r="R91" s="42"/>
      <c r="S91" s="51"/>
      <c r="T91" s="42"/>
      <c r="U91" s="51"/>
    </row>
    <row r="92" spans="1:21" ht="15" customHeight="1" x14ac:dyDescent="0.25">
      <c r="A92" s="6"/>
      <c r="B92" s="103" t="s">
        <v>47</v>
      </c>
      <c r="C92" s="103"/>
      <c r="D92" s="103"/>
      <c r="E92" s="6" t="s">
        <v>16</v>
      </c>
      <c r="F92" s="75">
        <v>232.4</v>
      </c>
      <c r="G92" s="12">
        <f t="shared" si="9"/>
        <v>240.2</v>
      </c>
      <c r="H92" s="79">
        <v>204.1</v>
      </c>
      <c r="I92" s="79">
        <v>34.9</v>
      </c>
      <c r="J92" s="79">
        <v>1.2</v>
      </c>
      <c r="L92" s="12"/>
      <c r="N92" s="44"/>
      <c r="O92" s="48"/>
      <c r="P92" s="48"/>
      <c r="Q92" s="61"/>
      <c r="R92" s="42"/>
      <c r="S92" s="51"/>
      <c r="T92" s="42"/>
      <c r="U92" s="51"/>
    </row>
    <row r="93" spans="1:21" ht="15" customHeight="1" x14ac:dyDescent="0.25">
      <c r="A93" s="6"/>
      <c r="B93" s="103" t="s">
        <v>54</v>
      </c>
      <c r="C93" s="103"/>
      <c r="D93" s="103"/>
      <c r="E93" s="6" t="s">
        <v>16</v>
      </c>
      <c r="F93" s="73">
        <f>F95+F96+F97+F98+F99+F100+F101+F102+F103+F104+F105</f>
        <v>293.10000000000002</v>
      </c>
      <c r="G93" s="73">
        <f>G95+G96+G97+G98+G99+G100+G101+G102+G103+G104+G105+G106</f>
        <v>870.09999999999991</v>
      </c>
      <c r="H93" s="73">
        <f>H95+H96+H97+H98+H99+H100+H101+H102+H103+H104+H105+H106</f>
        <v>745.69999999999993</v>
      </c>
      <c r="I93" s="73">
        <f>I95+I96+I97+I98+I99+I100+I101+I102+I103+I104+I105+I106</f>
        <v>120.50000000000001</v>
      </c>
      <c r="J93" s="73">
        <f>J95+J96+J97+J98+J99+J100+J101+J102+J103+J104+J105+J106</f>
        <v>3.9000000000000004</v>
      </c>
      <c r="L93" s="12"/>
      <c r="N93" s="59"/>
      <c r="O93" s="54"/>
      <c r="P93" s="54"/>
      <c r="Q93" s="55"/>
      <c r="R93" s="42"/>
      <c r="S93" s="54"/>
      <c r="T93" s="42"/>
      <c r="U93" s="54"/>
    </row>
    <row r="94" spans="1:21" ht="9.75" customHeight="1" x14ac:dyDescent="0.25">
      <c r="A94" s="6"/>
      <c r="B94" s="104" t="s">
        <v>17</v>
      </c>
      <c r="C94" s="104"/>
      <c r="D94" s="104"/>
      <c r="E94" s="6"/>
      <c r="F94" s="74"/>
      <c r="G94" s="73"/>
      <c r="H94" s="78"/>
      <c r="I94" s="78"/>
      <c r="J94" s="78"/>
      <c r="L94" s="12"/>
      <c r="N94" s="44"/>
      <c r="O94" s="48"/>
      <c r="P94" s="48"/>
      <c r="Q94" s="49"/>
      <c r="R94" s="42"/>
      <c r="S94" s="42"/>
      <c r="T94" s="42"/>
      <c r="U94" s="42"/>
    </row>
    <row r="95" spans="1:21" ht="17.25" customHeight="1" x14ac:dyDescent="0.25">
      <c r="A95" s="6"/>
      <c r="B95" s="105" t="s">
        <v>84</v>
      </c>
      <c r="C95" s="105"/>
      <c r="D95" s="105"/>
      <c r="E95" s="6" t="s">
        <v>16</v>
      </c>
      <c r="F95" s="75">
        <v>41.2</v>
      </c>
      <c r="G95" s="12">
        <f t="shared" ref="G95:G106" si="10">H95+I95+J95</f>
        <v>26.099999999999998</v>
      </c>
      <c r="H95" s="79">
        <v>22.2</v>
      </c>
      <c r="I95" s="79">
        <v>3.9</v>
      </c>
      <c r="J95" s="79">
        <v>0</v>
      </c>
      <c r="L95" s="12"/>
      <c r="N95" s="50"/>
      <c r="O95" s="48"/>
      <c r="P95" s="48"/>
      <c r="Q95" s="52"/>
      <c r="R95" s="42"/>
      <c r="S95" s="51"/>
      <c r="T95" s="51"/>
      <c r="U95" s="51"/>
    </row>
    <row r="96" spans="1:21" ht="15" customHeight="1" x14ac:dyDescent="0.25">
      <c r="A96" s="6"/>
      <c r="B96" s="105" t="s">
        <v>57</v>
      </c>
      <c r="C96" s="105"/>
      <c r="D96" s="105"/>
      <c r="E96" s="6" t="s">
        <v>16</v>
      </c>
      <c r="F96" s="75">
        <v>8.6</v>
      </c>
      <c r="G96" s="12">
        <f t="shared" si="10"/>
        <v>1.2000000000000002</v>
      </c>
      <c r="H96" s="79">
        <v>1.1000000000000001</v>
      </c>
      <c r="I96" s="79">
        <v>0.1</v>
      </c>
      <c r="J96" s="79">
        <v>0</v>
      </c>
      <c r="L96" s="12"/>
      <c r="N96" s="44"/>
      <c r="O96" s="48"/>
      <c r="P96" s="48"/>
      <c r="Q96" s="52"/>
      <c r="R96" s="42"/>
      <c r="S96" s="51"/>
      <c r="T96" s="51"/>
      <c r="U96" s="51"/>
    </row>
    <row r="97" spans="1:21" ht="15" customHeight="1" x14ac:dyDescent="0.25">
      <c r="A97" s="6"/>
      <c r="B97" s="105" t="s">
        <v>69</v>
      </c>
      <c r="C97" s="105"/>
      <c r="D97" s="105"/>
      <c r="E97" s="6" t="s">
        <v>16</v>
      </c>
      <c r="F97" s="75">
        <v>13.6</v>
      </c>
      <c r="G97" s="12">
        <f t="shared" si="10"/>
        <v>4.6999999999999993</v>
      </c>
      <c r="H97" s="79">
        <v>4.0999999999999996</v>
      </c>
      <c r="I97" s="79">
        <v>0.6</v>
      </c>
      <c r="J97" s="79">
        <v>0</v>
      </c>
      <c r="L97" s="12"/>
      <c r="N97" s="44"/>
      <c r="O97" s="48"/>
      <c r="P97" s="48"/>
      <c r="Q97" s="52"/>
      <c r="R97" s="42"/>
      <c r="S97" s="51"/>
      <c r="T97" s="51"/>
      <c r="U97" s="51"/>
    </row>
    <row r="98" spans="1:21" ht="15" customHeight="1" x14ac:dyDescent="0.25">
      <c r="A98" s="6"/>
      <c r="B98" s="105" t="s">
        <v>55</v>
      </c>
      <c r="C98" s="105"/>
      <c r="D98" s="105"/>
      <c r="E98" s="6" t="s">
        <v>16</v>
      </c>
      <c r="F98" s="75">
        <v>14.7</v>
      </c>
      <c r="G98" s="12">
        <f t="shared" si="10"/>
        <v>8.8000000000000007</v>
      </c>
      <c r="H98" s="79">
        <v>7.5</v>
      </c>
      <c r="I98" s="79">
        <v>1.3</v>
      </c>
      <c r="J98" s="79">
        <v>0</v>
      </c>
      <c r="L98" s="12"/>
      <c r="N98" s="44"/>
      <c r="O98" s="48"/>
      <c r="P98" s="48"/>
      <c r="Q98" s="52"/>
      <c r="R98" s="42"/>
      <c r="S98" s="51"/>
      <c r="T98" s="51"/>
      <c r="U98" s="51"/>
    </row>
    <row r="99" spans="1:21" ht="15" customHeight="1" x14ac:dyDescent="0.25">
      <c r="A99" s="6"/>
      <c r="B99" s="105" t="s">
        <v>85</v>
      </c>
      <c r="C99" s="105"/>
      <c r="D99" s="105"/>
      <c r="E99" s="6" t="s">
        <v>16</v>
      </c>
      <c r="F99" s="75">
        <v>14.9</v>
      </c>
      <c r="G99" s="12">
        <f t="shared" si="10"/>
        <v>4.0999999999999996</v>
      </c>
      <c r="H99" s="79">
        <v>3.5</v>
      </c>
      <c r="I99" s="79">
        <v>0.6</v>
      </c>
      <c r="J99" s="79">
        <v>0</v>
      </c>
      <c r="L99" s="12"/>
      <c r="N99" s="44"/>
      <c r="O99" s="48"/>
      <c r="P99" s="48"/>
      <c r="Q99" s="52"/>
      <c r="R99" s="42"/>
      <c r="S99" s="51"/>
      <c r="T99" s="51"/>
      <c r="U99" s="51"/>
    </row>
    <row r="100" spans="1:21" ht="15" customHeight="1" x14ac:dyDescent="0.25">
      <c r="A100" s="6"/>
      <c r="B100" s="105" t="s">
        <v>86</v>
      </c>
      <c r="C100" s="105"/>
      <c r="D100" s="105"/>
      <c r="E100" s="6" t="s">
        <v>16</v>
      </c>
      <c r="F100" s="75">
        <v>130.6</v>
      </c>
      <c r="G100" s="12">
        <f t="shared" si="10"/>
        <v>751.4</v>
      </c>
      <c r="H100" s="79">
        <v>643.9</v>
      </c>
      <c r="I100" s="79">
        <v>103.8</v>
      </c>
      <c r="J100" s="79">
        <v>3.7</v>
      </c>
      <c r="L100" s="12"/>
      <c r="N100" s="44"/>
      <c r="O100" s="48"/>
      <c r="P100" s="48"/>
      <c r="Q100" s="52"/>
      <c r="R100" s="42"/>
      <c r="S100" s="51"/>
      <c r="T100" s="51"/>
      <c r="U100" s="51"/>
    </row>
    <row r="101" spans="1:21" ht="12.75" customHeight="1" x14ac:dyDescent="0.25">
      <c r="A101" s="6"/>
      <c r="B101" s="105" t="s">
        <v>87</v>
      </c>
      <c r="C101" s="105"/>
      <c r="D101" s="105"/>
      <c r="E101" s="6" t="s">
        <v>16</v>
      </c>
      <c r="F101" s="75">
        <v>54.9</v>
      </c>
      <c r="G101" s="12">
        <f t="shared" si="10"/>
        <v>25.8</v>
      </c>
      <c r="H101" s="79">
        <v>22.3</v>
      </c>
      <c r="I101" s="79">
        <v>3.4</v>
      </c>
      <c r="J101" s="79">
        <v>0.1</v>
      </c>
      <c r="L101" s="12"/>
      <c r="N101" s="44"/>
      <c r="O101" s="48"/>
      <c r="P101" s="48"/>
      <c r="Q101" s="52"/>
      <c r="R101" s="42"/>
      <c r="S101" s="51"/>
      <c r="T101" s="51"/>
      <c r="U101" s="51"/>
    </row>
    <row r="102" spans="1:21" x14ac:dyDescent="0.25">
      <c r="A102" s="6"/>
      <c r="B102" s="105" t="s">
        <v>88</v>
      </c>
      <c r="C102" s="105"/>
      <c r="D102" s="105"/>
      <c r="E102" s="6" t="s">
        <v>16</v>
      </c>
      <c r="F102" s="75">
        <v>5.2</v>
      </c>
      <c r="G102" s="12">
        <f t="shared" si="10"/>
        <v>3.6</v>
      </c>
      <c r="H102" s="79">
        <v>3.1</v>
      </c>
      <c r="I102" s="79">
        <v>0.5</v>
      </c>
      <c r="J102" s="79">
        <v>0</v>
      </c>
      <c r="L102" s="12"/>
      <c r="N102" s="44"/>
      <c r="O102" s="48"/>
      <c r="P102" s="48"/>
      <c r="Q102" s="52"/>
      <c r="R102" s="42"/>
      <c r="S102" s="51"/>
      <c r="T102" s="51"/>
      <c r="U102" s="51"/>
    </row>
    <row r="103" spans="1:21" ht="12.75" customHeight="1" x14ac:dyDescent="0.25">
      <c r="A103" s="6"/>
      <c r="B103" s="105" t="s">
        <v>89</v>
      </c>
      <c r="C103" s="105"/>
      <c r="D103" s="105"/>
      <c r="E103" s="6" t="s">
        <v>16</v>
      </c>
      <c r="F103" s="75">
        <v>5.3</v>
      </c>
      <c r="G103" s="12">
        <f t="shared" si="10"/>
        <v>12.7</v>
      </c>
      <c r="H103" s="79">
        <v>10.7</v>
      </c>
      <c r="I103" s="79">
        <v>2</v>
      </c>
      <c r="J103" s="79">
        <v>0</v>
      </c>
      <c r="L103" s="12"/>
      <c r="N103" s="50"/>
      <c r="O103" s="48"/>
      <c r="P103" s="48"/>
      <c r="Q103" s="52"/>
      <c r="R103" s="42"/>
      <c r="S103" s="51"/>
      <c r="T103" s="51"/>
      <c r="U103" s="51"/>
    </row>
    <row r="104" spans="1:21" ht="14.25" customHeight="1" x14ac:dyDescent="0.25">
      <c r="A104" s="6"/>
      <c r="B104" s="105" t="s">
        <v>90</v>
      </c>
      <c r="C104" s="105"/>
      <c r="D104" s="105"/>
      <c r="E104" s="6" t="s">
        <v>16</v>
      </c>
      <c r="F104" s="75">
        <v>3.3</v>
      </c>
      <c r="G104" s="12">
        <f t="shared" si="10"/>
        <v>3.9</v>
      </c>
      <c r="H104" s="79">
        <v>3.5</v>
      </c>
      <c r="I104" s="79">
        <v>0.4</v>
      </c>
      <c r="J104" s="79">
        <v>0</v>
      </c>
      <c r="L104" s="12"/>
      <c r="N104" s="44"/>
      <c r="O104" s="48"/>
      <c r="P104" s="48"/>
      <c r="Q104" s="52"/>
      <c r="R104" s="42"/>
      <c r="S104" s="62"/>
      <c r="T104" s="51"/>
      <c r="U104" s="51"/>
    </row>
    <row r="105" spans="1:21" ht="12.75" customHeight="1" x14ac:dyDescent="0.25">
      <c r="A105" s="6"/>
      <c r="B105" s="99" t="s">
        <v>91</v>
      </c>
      <c r="C105" s="99"/>
      <c r="D105" s="99"/>
      <c r="E105" s="6" t="s">
        <v>16</v>
      </c>
      <c r="F105" s="75">
        <v>0.8</v>
      </c>
      <c r="G105" s="12">
        <f t="shared" si="10"/>
        <v>17</v>
      </c>
      <c r="H105" s="79">
        <v>14.5</v>
      </c>
      <c r="I105" s="79">
        <v>2.4</v>
      </c>
      <c r="J105" s="79">
        <v>0.1</v>
      </c>
      <c r="L105" s="12"/>
      <c r="N105" s="63"/>
      <c r="O105" s="48"/>
      <c r="P105" s="48"/>
      <c r="Q105" s="52"/>
      <c r="R105" s="42"/>
      <c r="S105" s="51"/>
      <c r="T105" s="51"/>
      <c r="U105" s="51"/>
    </row>
    <row r="106" spans="1:21" ht="14.25" customHeight="1" x14ac:dyDescent="0.25">
      <c r="A106" s="6"/>
      <c r="B106" s="99" t="s">
        <v>109</v>
      </c>
      <c r="C106" s="99"/>
      <c r="D106" s="99"/>
      <c r="E106" s="6" t="s">
        <v>16</v>
      </c>
      <c r="F106" s="75">
        <v>0</v>
      </c>
      <c r="G106" s="12">
        <f t="shared" si="10"/>
        <v>10.8</v>
      </c>
      <c r="H106" s="79">
        <v>9.3000000000000007</v>
      </c>
      <c r="I106" s="79">
        <v>1.5</v>
      </c>
      <c r="J106" s="79">
        <v>0</v>
      </c>
      <c r="L106" s="12"/>
      <c r="N106" s="63"/>
      <c r="O106" s="58"/>
      <c r="P106" s="48"/>
      <c r="Q106" s="52"/>
      <c r="R106" s="42"/>
      <c r="S106" s="51"/>
      <c r="T106" s="51"/>
      <c r="U106" s="51"/>
    </row>
    <row r="107" spans="1:21" ht="12" customHeight="1" x14ac:dyDescent="0.25">
      <c r="A107" s="6"/>
      <c r="E107" s="6"/>
      <c r="F107" s="75"/>
      <c r="G107" s="76"/>
      <c r="H107" s="14"/>
      <c r="I107" s="14"/>
      <c r="J107" s="35">
        <v>0</v>
      </c>
      <c r="L107" s="12"/>
      <c r="N107" s="63"/>
      <c r="O107" s="42"/>
      <c r="P107" s="42"/>
      <c r="Q107" s="42"/>
      <c r="R107" s="42"/>
      <c r="S107" s="42"/>
      <c r="T107" s="42"/>
      <c r="U107" s="42"/>
    </row>
    <row r="108" spans="1:21" ht="12.75" customHeight="1" x14ac:dyDescent="0.25">
      <c r="A108" s="33">
        <v>3</v>
      </c>
      <c r="B108" s="106" t="s">
        <v>92</v>
      </c>
      <c r="C108" s="106"/>
      <c r="D108" s="106"/>
      <c r="E108" s="33" t="s">
        <v>16</v>
      </c>
      <c r="F108" s="24">
        <f>F110+F111+F112</f>
        <v>3653.2000000000003</v>
      </c>
      <c r="G108" s="24">
        <f>G110+G111+G112</f>
        <v>2234</v>
      </c>
      <c r="H108" s="24">
        <f>H110+H111+H112</f>
        <v>0</v>
      </c>
      <c r="I108" s="24">
        <f>I110+I111+I112</f>
        <v>0</v>
      </c>
      <c r="J108" s="24">
        <f>J110+J111+J112</f>
        <v>2234</v>
      </c>
      <c r="L108" s="12"/>
      <c r="N108" s="64"/>
      <c r="O108" s="42"/>
      <c r="P108" s="42"/>
      <c r="Q108" s="42"/>
      <c r="R108" s="42"/>
      <c r="S108" s="42"/>
      <c r="T108" s="42"/>
      <c r="U108" s="42"/>
    </row>
    <row r="109" spans="1:21" ht="9" customHeight="1" x14ac:dyDescent="0.25">
      <c r="A109" s="6"/>
      <c r="B109" s="104" t="s">
        <v>17</v>
      </c>
      <c r="C109" s="104"/>
      <c r="D109" s="104"/>
      <c r="E109" s="6"/>
      <c r="F109" s="13"/>
      <c r="G109" s="11"/>
      <c r="H109" s="14"/>
      <c r="I109" s="14"/>
      <c r="J109" s="14"/>
      <c r="L109" s="12"/>
      <c r="N109" s="63"/>
      <c r="O109" s="42"/>
      <c r="P109" s="42"/>
      <c r="Q109" s="42"/>
      <c r="R109" s="42"/>
      <c r="S109" s="42"/>
      <c r="T109" s="42"/>
      <c r="U109" s="42"/>
    </row>
    <row r="110" spans="1:21" ht="12.75" customHeight="1" x14ac:dyDescent="0.25">
      <c r="A110" s="6"/>
      <c r="B110" s="103" t="s">
        <v>46</v>
      </c>
      <c r="C110" s="103"/>
      <c r="D110" s="103"/>
      <c r="E110" s="6" t="s">
        <v>16</v>
      </c>
      <c r="F110" s="75">
        <v>1370.7</v>
      </c>
      <c r="G110" s="79">
        <v>964</v>
      </c>
      <c r="H110" s="14"/>
      <c r="I110" s="14"/>
      <c r="J110" s="14">
        <f>G110</f>
        <v>964</v>
      </c>
      <c r="L110" s="12"/>
      <c r="N110" s="81"/>
      <c r="O110" s="66"/>
      <c r="P110" s="66"/>
      <c r="Q110" s="66"/>
      <c r="R110" s="66"/>
      <c r="S110" s="66"/>
      <c r="T110" s="66"/>
      <c r="U110" s="66"/>
    </row>
    <row r="111" spans="1:21" ht="15" customHeight="1" x14ac:dyDescent="0.25">
      <c r="A111" s="6"/>
      <c r="B111" s="103" t="s">
        <v>37</v>
      </c>
      <c r="C111" s="103"/>
      <c r="D111" s="103"/>
      <c r="E111" s="6" t="s">
        <v>16</v>
      </c>
      <c r="F111" s="75">
        <v>301.60000000000002</v>
      </c>
      <c r="G111" s="79">
        <v>197.8</v>
      </c>
      <c r="H111" s="14"/>
      <c r="I111" s="14"/>
      <c r="J111" s="14">
        <f>G111</f>
        <v>197.8</v>
      </c>
      <c r="L111" s="12"/>
      <c r="N111" s="82"/>
      <c r="O111" s="66"/>
      <c r="P111" s="66"/>
      <c r="Q111" s="66"/>
      <c r="R111" s="66"/>
      <c r="S111" s="66"/>
      <c r="T111" s="66"/>
      <c r="U111" s="66"/>
    </row>
    <row r="112" spans="1:21" ht="12.75" customHeight="1" x14ac:dyDescent="0.25">
      <c r="A112" s="6"/>
      <c r="B112" s="103" t="s">
        <v>54</v>
      </c>
      <c r="C112" s="103"/>
      <c r="D112" s="103"/>
      <c r="E112" s="6" t="s">
        <v>16</v>
      </c>
      <c r="F112" s="73">
        <f>F114+F115+F116+F117+F118+F119+F124+F120+F121+F122</f>
        <v>1980.9</v>
      </c>
      <c r="G112" s="73">
        <f>G114+G115+G116+G117+G118+G124+G119+G120+G121+G122</f>
        <v>1072.2</v>
      </c>
      <c r="H112" s="11"/>
      <c r="I112" s="11"/>
      <c r="J112" s="11">
        <f>J114+J115+J116+J117+J118+J124+J119+J120+J121+J122</f>
        <v>1072.2</v>
      </c>
      <c r="L112" s="12"/>
      <c r="N112" s="83"/>
      <c r="O112" s="66"/>
      <c r="P112" s="66"/>
      <c r="Q112" s="66"/>
      <c r="R112" s="66"/>
      <c r="S112" s="66"/>
      <c r="T112" s="66"/>
      <c r="U112" s="66"/>
    </row>
    <row r="113" spans="1:21" ht="8.25" customHeight="1" x14ac:dyDescent="0.25">
      <c r="A113" s="6"/>
      <c r="B113" s="104" t="s">
        <v>17</v>
      </c>
      <c r="C113" s="104"/>
      <c r="D113" s="104"/>
      <c r="E113" s="6"/>
      <c r="F113" s="74"/>
      <c r="G113" s="73"/>
      <c r="H113" s="14"/>
      <c r="I113" s="14"/>
      <c r="J113" s="14"/>
      <c r="L113" s="12"/>
      <c r="N113" s="65"/>
      <c r="O113" s="66"/>
      <c r="P113" s="66"/>
      <c r="Q113" s="66"/>
      <c r="R113" s="66"/>
      <c r="S113" s="66"/>
      <c r="T113" s="66"/>
      <c r="U113" s="66"/>
    </row>
    <row r="114" spans="1:21" ht="12.75" customHeight="1" x14ac:dyDescent="0.25">
      <c r="A114" s="6"/>
      <c r="B114" s="103" t="s">
        <v>93</v>
      </c>
      <c r="C114" s="103"/>
      <c r="D114" s="103"/>
      <c r="E114" s="6"/>
      <c r="F114" s="75">
        <v>651.9</v>
      </c>
      <c r="G114" s="79">
        <v>578.4</v>
      </c>
      <c r="H114" s="14"/>
      <c r="I114" s="14"/>
      <c r="J114" s="14">
        <f t="shared" ref="J114:J122" si="11">G114</f>
        <v>578.4</v>
      </c>
      <c r="L114" s="12"/>
      <c r="N114" s="65"/>
      <c r="O114" s="66"/>
      <c r="P114" s="66"/>
      <c r="Q114" s="66"/>
      <c r="R114" s="66"/>
      <c r="S114" s="66"/>
      <c r="T114" s="66"/>
      <c r="U114" s="66"/>
    </row>
    <row r="115" spans="1:21" ht="12.75" customHeight="1" x14ac:dyDescent="0.25">
      <c r="A115" s="6"/>
      <c r="B115" s="103" t="s">
        <v>94</v>
      </c>
      <c r="C115" s="103"/>
      <c r="D115" s="103"/>
      <c r="E115" s="6"/>
      <c r="F115" s="75">
        <v>363.8</v>
      </c>
      <c r="G115" s="79">
        <v>260.60000000000002</v>
      </c>
      <c r="H115" s="14"/>
      <c r="I115" s="14"/>
      <c r="J115" s="14">
        <f t="shared" si="11"/>
        <v>260.60000000000002</v>
      </c>
      <c r="L115" s="12"/>
      <c r="N115" s="65"/>
      <c r="O115" s="66"/>
      <c r="P115" s="66"/>
      <c r="Q115" s="66"/>
      <c r="R115" s="66"/>
      <c r="S115" s="66"/>
      <c r="T115" s="66"/>
      <c r="U115" s="66"/>
    </row>
    <row r="116" spans="1:21" ht="14.25" customHeight="1" x14ac:dyDescent="0.25">
      <c r="A116" s="6"/>
      <c r="B116" s="99" t="s">
        <v>95</v>
      </c>
      <c r="C116" s="99"/>
      <c r="D116" s="99"/>
      <c r="E116" s="6" t="s">
        <v>16</v>
      </c>
      <c r="F116" s="75">
        <v>155</v>
      </c>
      <c r="G116" s="79">
        <v>176.3</v>
      </c>
      <c r="H116" s="28"/>
      <c r="I116" s="28"/>
      <c r="J116" s="28">
        <f t="shared" si="11"/>
        <v>176.3</v>
      </c>
      <c r="L116" s="12"/>
      <c r="N116" s="65"/>
      <c r="O116" s="66"/>
      <c r="P116" s="66"/>
      <c r="Q116" s="66"/>
      <c r="R116" s="66"/>
      <c r="S116" s="66"/>
      <c r="T116" s="66"/>
      <c r="U116" s="66"/>
    </row>
    <row r="117" spans="1:21" ht="15.75" customHeight="1" x14ac:dyDescent="0.25">
      <c r="A117" s="6"/>
      <c r="B117" s="99" t="s">
        <v>57</v>
      </c>
      <c r="C117" s="99"/>
      <c r="D117" s="99"/>
      <c r="E117" s="6" t="s">
        <v>16</v>
      </c>
      <c r="F117" s="75">
        <v>4</v>
      </c>
      <c r="G117" s="79">
        <v>0</v>
      </c>
      <c r="H117" s="28"/>
      <c r="I117" s="28"/>
      <c r="J117" s="36">
        <f t="shared" si="11"/>
        <v>0</v>
      </c>
      <c r="L117" s="12"/>
      <c r="N117" s="65"/>
      <c r="O117" s="66"/>
      <c r="P117" s="66"/>
      <c r="Q117" s="66"/>
      <c r="R117" s="66"/>
      <c r="S117" s="66"/>
      <c r="T117" s="66"/>
      <c r="U117" s="66"/>
    </row>
    <row r="118" spans="1:21" ht="15" customHeight="1" x14ac:dyDescent="0.25">
      <c r="A118" s="6"/>
      <c r="B118" s="99" t="s">
        <v>96</v>
      </c>
      <c r="C118" s="99"/>
      <c r="D118" s="99"/>
      <c r="E118" s="6" t="s">
        <v>16</v>
      </c>
      <c r="F118" s="75">
        <v>1</v>
      </c>
      <c r="G118" s="79">
        <v>0</v>
      </c>
      <c r="H118" s="14"/>
      <c r="I118" s="14"/>
      <c r="J118" s="36">
        <f t="shared" si="11"/>
        <v>0</v>
      </c>
      <c r="L118" s="12"/>
      <c r="N118" s="65"/>
      <c r="O118" s="66"/>
      <c r="P118" s="66"/>
      <c r="Q118" s="66"/>
      <c r="R118" s="66"/>
      <c r="S118" s="66"/>
      <c r="T118" s="66"/>
      <c r="U118" s="66"/>
    </row>
    <row r="119" spans="1:21" ht="15" customHeight="1" x14ac:dyDescent="0.25">
      <c r="A119" s="6"/>
      <c r="B119" s="99" t="s">
        <v>85</v>
      </c>
      <c r="C119" s="99"/>
      <c r="D119" s="99"/>
      <c r="E119" s="6" t="s">
        <v>16</v>
      </c>
      <c r="F119" s="75">
        <v>4</v>
      </c>
      <c r="G119" s="79">
        <v>21.8</v>
      </c>
      <c r="H119" s="14"/>
      <c r="I119" s="14"/>
      <c r="J119" s="28">
        <f t="shared" si="11"/>
        <v>21.8</v>
      </c>
      <c r="L119" s="12"/>
      <c r="N119" s="65"/>
      <c r="O119" s="66"/>
      <c r="P119" s="66"/>
      <c r="Q119" s="66"/>
      <c r="R119" s="66"/>
      <c r="S119" s="66"/>
      <c r="T119" s="66"/>
      <c r="U119" s="66"/>
    </row>
    <row r="120" spans="1:21" ht="14.25" customHeight="1" x14ac:dyDescent="0.25">
      <c r="A120" s="6"/>
      <c r="B120" s="99" t="s">
        <v>69</v>
      </c>
      <c r="C120" s="99"/>
      <c r="D120" s="99"/>
      <c r="E120" s="6" t="s">
        <v>16</v>
      </c>
      <c r="F120" s="75">
        <v>1.2</v>
      </c>
      <c r="G120" s="79">
        <v>0.4</v>
      </c>
      <c r="H120" s="14"/>
      <c r="I120" s="14"/>
      <c r="J120" s="36">
        <f t="shared" si="11"/>
        <v>0.4</v>
      </c>
      <c r="L120" s="12"/>
      <c r="N120" s="65"/>
      <c r="O120" s="66"/>
      <c r="P120" s="66"/>
      <c r="Q120" s="66"/>
      <c r="R120" s="66"/>
      <c r="S120" s="66"/>
      <c r="T120" s="66"/>
      <c r="U120" s="66"/>
    </row>
    <row r="121" spans="1:21" ht="12.75" customHeight="1" x14ac:dyDescent="0.25">
      <c r="A121" s="6"/>
      <c r="B121" s="99" t="s">
        <v>97</v>
      </c>
      <c r="C121" s="99"/>
      <c r="D121" s="99"/>
      <c r="E121" s="6" t="s">
        <v>16</v>
      </c>
      <c r="F121" s="75">
        <v>800</v>
      </c>
      <c r="G121" s="79">
        <v>31.2</v>
      </c>
      <c r="H121" s="14"/>
      <c r="I121" s="14"/>
      <c r="J121" s="36">
        <f t="shared" si="11"/>
        <v>31.2</v>
      </c>
      <c r="L121" s="12"/>
      <c r="N121" s="65"/>
      <c r="O121" s="66"/>
      <c r="P121" s="66"/>
      <c r="Q121" s="66"/>
      <c r="R121" s="66"/>
      <c r="S121" s="66"/>
      <c r="T121" s="66"/>
      <c r="U121" s="66"/>
    </row>
    <row r="122" spans="1:21" ht="13.5" customHeight="1" x14ac:dyDescent="0.25">
      <c r="A122" s="6"/>
      <c r="B122" s="99" t="s">
        <v>98</v>
      </c>
      <c r="C122" s="99"/>
      <c r="D122" s="99"/>
      <c r="E122" s="6" t="s">
        <v>16</v>
      </c>
      <c r="F122" s="75">
        <v>0</v>
      </c>
      <c r="G122" s="79">
        <v>3.5</v>
      </c>
      <c r="H122" s="14"/>
      <c r="I122" s="14"/>
      <c r="J122" s="28">
        <f t="shared" si="11"/>
        <v>3.5</v>
      </c>
      <c r="L122" s="12"/>
      <c r="N122" s="65"/>
      <c r="O122" s="66"/>
      <c r="P122" s="66"/>
      <c r="Q122" s="66"/>
      <c r="R122" s="66"/>
      <c r="S122" s="66"/>
      <c r="T122" s="66"/>
      <c r="U122" s="66"/>
    </row>
    <row r="123" spans="1:21" ht="12.75" hidden="1" customHeight="1" x14ac:dyDescent="0.25">
      <c r="A123" s="6"/>
      <c r="B123" s="98"/>
      <c r="C123" s="98"/>
      <c r="D123" s="98"/>
      <c r="E123" s="6"/>
      <c r="F123" s="15"/>
      <c r="G123" s="9"/>
      <c r="H123" s="14"/>
      <c r="I123" s="14"/>
      <c r="J123" s="28"/>
      <c r="L123" s="12"/>
      <c r="N123" s="65"/>
      <c r="O123" s="66"/>
      <c r="P123" s="66"/>
      <c r="Q123" s="66"/>
      <c r="R123" s="66"/>
      <c r="S123" s="66"/>
      <c r="T123" s="66"/>
      <c r="U123" s="66"/>
    </row>
    <row r="124" spans="1:21" ht="11.25" customHeight="1" x14ac:dyDescent="0.25">
      <c r="A124" s="6"/>
      <c r="B124" s="99"/>
      <c r="C124" s="99"/>
      <c r="D124" s="99"/>
      <c r="E124" s="6"/>
      <c r="F124" s="13"/>
      <c r="G124" s="11"/>
      <c r="H124" s="11"/>
      <c r="I124" s="11"/>
      <c r="J124" s="11"/>
      <c r="L124" s="12"/>
      <c r="N124" s="65"/>
      <c r="O124" s="66"/>
      <c r="P124" s="66"/>
      <c r="Q124" s="66"/>
      <c r="R124" s="66"/>
      <c r="S124" s="66"/>
      <c r="T124" s="66"/>
      <c r="U124" s="66"/>
    </row>
    <row r="125" spans="1:21" ht="12.75" customHeight="1" x14ac:dyDescent="0.25">
      <c r="A125" s="92">
        <v>4</v>
      </c>
      <c r="B125" s="100" t="s">
        <v>99</v>
      </c>
      <c r="C125" s="100"/>
      <c r="D125" s="100"/>
      <c r="E125" s="90" t="s">
        <v>16</v>
      </c>
      <c r="F125" s="91">
        <v>9907.2000000000007</v>
      </c>
      <c r="G125" s="91">
        <v>8160.8</v>
      </c>
      <c r="H125" s="91">
        <v>6633.5</v>
      </c>
      <c r="I125" s="91">
        <v>1481.2</v>
      </c>
      <c r="J125" s="91">
        <v>46.1</v>
      </c>
      <c r="L125" s="12"/>
      <c r="N125" s="84"/>
      <c r="O125" s="66"/>
      <c r="P125" s="66"/>
      <c r="Q125" s="66"/>
      <c r="R125" s="66"/>
      <c r="S125" s="66"/>
      <c r="T125" s="66"/>
      <c r="U125" s="66"/>
    </row>
    <row r="126" spans="1:21" ht="15" customHeight="1" x14ac:dyDescent="0.25">
      <c r="A126" s="92">
        <v>5</v>
      </c>
      <c r="B126" s="100" t="s">
        <v>100</v>
      </c>
      <c r="C126" s="100"/>
      <c r="D126" s="100"/>
      <c r="E126" s="90" t="s">
        <v>16</v>
      </c>
      <c r="F126" s="91">
        <v>6660.7</v>
      </c>
      <c r="G126" s="91">
        <v>4965.2</v>
      </c>
      <c r="H126" s="91"/>
      <c r="I126" s="91">
        <v>4965.2</v>
      </c>
      <c r="J126" s="91"/>
      <c r="L126" s="12"/>
      <c r="N126" s="83"/>
      <c r="O126" s="66"/>
      <c r="P126" s="66"/>
      <c r="Q126" s="66"/>
      <c r="R126" s="66"/>
      <c r="S126" s="66"/>
      <c r="T126" s="66"/>
      <c r="U126" s="66"/>
    </row>
    <row r="127" spans="1:21" ht="14.25" hidden="1" customHeight="1" x14ac:dyDescent="0.25">
      <c r="A127" s="21">
        <v>6</v>
      </c>
      <c r="B127" s="101" t="s">
        <v>101</v>
      </c>
      <c r="C127" s="101"/>
      <c r="D127" s="101"/>
      <c r="E127" s="10" t="s">
        <v>16</v>
      </c>
      <c r="F127" s="11"/>
      <c r="G127" s="14"/>
      <c r="H127" s="11"/>
      <c r="I127" s="11"/>
      <c r="J127" s="11"/>
      <c r="L127" s="12"/>
      <c r="N127" s="65"/>
      <c r="O127" s="66"/>
      <c r="P127" s="66"/>
      <c r="Q127" s="66"/>
      <c r="R127" s="66"/>
      <c r="S127" s="66"/>
      <c r="T127" s="66"/>
      <c r="U127" s="66"/>
    </row>
    <row r="128" spans="1:21" ht="15.75" customHeight="1" x14ac:dyDescent="0.25">
      <c r="A128" s="37" t="s">
        <v>102</v>
      </c>
      <c r="B128" s="102" t="s">
        <v>103</v>
      </c>
      <c r="C128" s="102"/>
      <c r="D128" s="102"/>
      <c r="E128" s="37" t="s">
        <v>16</v>
      </c>
      <c r="F128" s="19">
        <f>F21-F23</f>
        <v>-56184.13333333336</v>
      </c>
      <c r="G128" s="19">
        <f>G21-G23</f>
        <v>7537.3999999999942</v>
      </c>
      <c r="H128" s="19">
        <f>H21-H23</f>
        <v>-95497.4</v>
      </c>
      <c r="I128" s="19">
        <f>I21-I23</f>
        <v>102902.9</v>
      </c>
      <c r="J128" s="19">
        <f>J21-J23</f>
        <v>131.90000000000055</v>
      </c>
      <c r="L128" s="12"/>
      <c r="N128" s="85"/>
      <c r="O128" s="66"/>
      <c r="P128" s="66"/>
      <c r="Q128" s="66"/>
      <c r="R128" s="66"/>
      <c r="S128" s="66"/>
      <c r="T128" s="66"/>
      <c r="U128" s="66"/>
    </row>
    <row r="129" spans="1:21" ht="15" customHeight="1" x14ac:dyDescent="0.25">
      <c r="A129" s="38"/>
      <c r="B129" s="95"/>
      <c r="C129" s="95"/>
      <c r="D129" s="95"/>
      <c r="E129" s="38"/>
      <c r="F129" s="38"/>
      <c r="G129" s="39"/>
      <c r="H129" s="38"/>
      <c r="I129" s="38"/>
      <c r="J129" s="38"/>
      <c r="N129" s="65"/>
      <c r="O129" s="66"/>
      <c r="P129" s="66"/>
      <c r="Q129" s="66"/>
      <c r="R129" s="66"/>
      <c r="S129" s="66"/>
      <c r="T129" s="66"/>
      <c r="U129" s="66"/>
    </row>
    <row r="130" spans="1:21" ht="15" customHeight="1" x14ac:dyDescent="0.25">
      <c r="A130" s="38"/>
      <c r="B130" s="80"/>
      <c r="C130" s="80"/>
      <c r="D130" s="80"/>
      <c r="E130" s="38"/>
      <c r="F130" s="38"/>
      <c r="G130" s="39"/>
      <c r="H130" s="38"/>
      <c r="I130" s="38"/>
      <c r="J130" s="38"/>
      <c r="N130" s="65"/>
      <c r="O130" s="66"/>
      <c r="P130" s="66"/>
      <c r="Q130" s="66"/>
      <c r="R130" s="66"/>
      <c r="S130" s="66"/>
      <c r="T130" s="66"/>
      <c r="U130" s="66"/>
    </row>
    <row r="131" spans="1:21" ht="15" customHeight="1" x14ac:dyDescent="0.25">
      <c r="A131" s="38"/>
      <c r="B131" s="97" t="s">
        <v>110</v>
      </c>
      <c r="C131" s="95"/>
      <c r="D131" s="95"/>
      <c r="E131" s="38"/>
      <c r="F131" s="38"/>
      <c r="G131" s="39"/>
      <c r="H131" s="115" t="s">
        <v>108</v>
      </c>
      <c r="I131" s="94"/>
      <c r="J131" s="94"/>
      <c r="N131" s="65"/>
      <c r="O131" s="66"/>
      <c r="P131" s="66"/>
      <c r="Q131" s="66"/>
      <c r="R131" s="66"/>
      <c r="S131" s="66"/>
      <c r="T131" s="66"/>
      <c r="U131" s="66"/>
    </row>
    <row r="132" spans="1:21" ht="15" customHeight="1" x14ac:dyDescent="0.25">
      <c r="A132" s="38"/>
      <c r="B132" s="95"/>
      <c r="C132" s="95"/>
      <c r="D132" s="95"/>
      <c r="E132" s="38"/>
      <c r="F132" s="38"/>
      <c r="G132" s="39"/>
      <c r="H132" s="38"/>
      <c r="I132" s="38"/>
      <c r="J132" s="38"/>
      <c r="N132" s="66"/>
      <c r="O132" s="66"/>
      <c r="P132" s="66"/>
      <c r="Q132" s="66"/>
      <c r="R132" s="66"/>
      <c r="S132" s="66"/>
      <c r="T132" s="66"/>
      <c r="U132" s="66"/>
    </row>
    <row r="133" spans="1:21" ht="15.75" x14ac:dyDescent="0.25">
      <c r="A133" s="38"/>
      <c r="B133" s="96" t="s">
        <v>104</v>
      </c>
      <c r="C133" s="96"/>
      <c r="D133" s="96"/>
      <c r="E133" s="40"/>
      <c r="F133" s="40"/>
      <c r="G133" s="41"/>
      <c r="H133" s="96" t="s">
        <v>111</v>
      </c>
      <c r="I133" s="96"/>
      <c r="J133" s="96"/>
      <c r="N133" s="66"/>
      <c r="O133" s="66"/>
      <c r="P133" s="66"/>
      <c r="Q133" s="66"/>
      <c r="R133" s="66"/>
      <c r="S133" s="66"/>
      <c r="T133" s="66"/>
      <c r="U133" s="66"/>
    </row>
    <row r="134" spans="1:21" ht="15" customHeight="1" x14ac:dyDescent="0.25">
      <c r="A134" s="38"/>
      <c r="B134" s="95"/>
      <c r="C134" s="95"/>
      <c r="D134" s="95"/>
      <c r="E134" s="38"/>
      <c r="F134" s="38"/>
      <c r="G134" s="39"/>
      <c r="H134" s="38"/>
      <c r="I134" s="38"/>
      <c r="J134" s="38"/>
      <c r="N134" s="66"/>
      <c r="O134" s="66"/>
      <c r="P134" s="66"/>
      <c r="Q134" s="66"/>
      <c r="R134" s="66"/>
      <c r="S134" s="66"/>
      <c r="T134" s="66"/>
      <c r="U134" s="66"/>
    </row>
    <row r="135" spans="1:21" x14ac:dyDescent="0.25">
      <c r="A135" s="38"/>
      <c r="G135" s="31"/>
      <c r="J135" s="38"/>
      <c r="N135" s="66"/>
      <c r="O135" s="66"/>
      <c r="P135" s="66"/>
      <c r="Q135" s="66"/>
      <c r="R135" s="66"/>
      <c r="S135" s="66"/>
      <c r="T135" s="66"/>
      <c r="U135" s="66"/>
    </row>
    <row r="136" spans="1:21" x14ac:dyDescent="0.25">
      <c r="A136" s="38"/>
      <c r="B136" s="94"/>
      <c r="C136" s="94"/>
      <c r="D136" s="94"/>
      <c r="E136" s="38"/>
      <c r="F136" s="38"/>
      <c r="G136" s="39"/>
      <c r="H136" s="38"/>
      <c r="I136" s="38"/>
      <c r="J136" s="38"/>
      <c r="N136" s="66"/>
      <c r="O136" s="66"/>
      <c r="P136" s="66"/>
      <c r="Q136" s="66"/>
      <c r="R136" s="66"/>
      <c r="S136" s="66"/>
      <c r="T136" s="66"/>
      <c r="U136" s="66"/>
    </row>
    <row r="137" spans="1:21" x14ac:dyDescent="0.25">
      <c r="A137" s="38"/>
      <c r="B137" s="94"/>
      <c r="C137" s="94"/>
      <c r="D137" s="94"/>
      <c r="E137" s="38"/>
      <c r="F137" s="38"/>
      <c r="G137" s="39"/>
      <c r="H137" s="38"/>
      <c r="I137" s="38"/>
      <c r="J137" s="38"/>
      <c r="N137" s="66"/>
      <c r="O137" s="66"/>
      <c r="P137" s="66"/>
      <c r="Q137" s="66"/>
      <c r="R137" s="66"/>
      <c r="S137" s="66"/>
      <c r="T137" s="66"/>
      <c r="U137" s="66"/>
    </row>
    <row r="138" spans="1:21" x14ac:dyDescent="0.25">
      <c r="A138" s="38"/>
      <c r="B138" s="94"/>
      <c r="C138" s="94"/>
      <c r="D138" s="94"/>
      <c r="E138" s="38"/>
      <c r="F138" s="38"/>
      <c r="G138" s="39"/>
      <c r="H138" s="38"/>
      <c r="I138" s="38"/>
      <c r="J138" s="38"/>
      <c r="N138" s="66"/>
      <c r="O138" s="66"/>
      <c r="P138" s="66"/>
      <c r="Q138" s="66"/>
      <c r="R138" s="66"/>
      <c r="S138" s="66"/>
      <c r="T138" s="66"/>
      <c r="U138" s="66"/>
    </row>
    <row r="139" spans="1:21" x14ac:dyDescent="0.25">
      <c r="A139" s="38"/>
      <c r="B139" s="94"/>
      <c r="C139" s="94"/>
      <c r="D139" s="94"/>
      <c r="E139" s="38"/>
      <c r="F139" s="38"/>
      <c r="G139" s="39"/>
      <c r="H139" s="38"/>
      <c r="I139" s="38"/>
      <c r="J139" s="38"/>
      <c r="N139" s="66"/>
      <c r="O139" s="66"/>
      <c r="P139" s="66"/>
      <c r="Q139" s="66"/>
      <c r="R139" s="66"/>
      <c r="S139" s="66"/>
      <c r="T139" s="66"/>
      <c r="U139" s="66"/>
    </row>
    <row r="140" spans="1:21" x14ac:dyDescent="0.25">
      <c r="A140" s="38"/>
      <c r="B140" s="94"/>
      <c r="C140" s="94"/>
      <c r="D140" s="94"/>
      <c r="E140" s="38"/>
      <c r="F140" s="38"/>
      <c r="G140" s="39"/>
      <c r="H140" s="38"/>
      <c r="I140" s="38"/>
      <c r="J140" s="38"/>
      <c r="N140" s="66"/>
      <c r="O140" s="66"/>
      <c r="P140" s="66"/>
      <c r="Q140" s="66"/>
      <c r="R140" s="66"/>
      <c r="S140" s="66"/>
      <c r="T140" s="66"/>
      <c r="U140" s="66"/>
    </row>
  </sheetData>
  <sheetProtection selectLockedCells="1" selectUnlockedCells="1"/>
  <mergeCells count="141">
    <mergeCell ref="H131:J131"/>
    <mergeCell ref="H133:J133"/>
    <mergeCell ref="A1:J1"/>
    <mergeCell ref="A2:J2"/>
    <mergeCell ref="A3:J3"/>
    <mergeCell ref="A5:A6"/>
    <mergeCell ref="B5:D6"/>
    <mergeCell ref="E5:E6"/>
    <mergeCell ref="F5:F6"/>
    <mergeCell ref="G5:G6"/>
    <mergeCell ref="H5:J5"/>
    <mergeCell ref="B13:D13"/>
    <mergeCell ref="B14:D14"/>
    <mergeCell ref="B15:D15"/>
    <mergeCell ref="B16:D16"/>
    <mergeCell ref="B17:D17"/>
    <mergeCell ref="B18:D18"/>
    <mergeCell ref="B7:D7"/>
    <mergeCell ref="B8:D8"/>
    <mergeCell ref="B9:D9"/>
    <mergeCell ref="B10:D10"/>
    <mergeCell ref="B11:D11"/>
    <mergeCell ref="B12:D12"/>
    <mergeCell ref="B25:D25"/>
    <mergeCell ref="B26:D26"/>
    <mergeCell ref="B27:D27"/>
    <mergeCell ref="B28:D28"/>
    <mergeCell ref="B29:D29"/>
    <mergeCell ref="B30:D30"/>
    <mergeCell ref="B19:D19"/>
    <mergeCell ref="B20:D20"/>
    <mergeCell ref="B21:D21"/>
    <mergeCell ref="B22:D22"/>
    <mergeCell ref="B23:D23"/>
    <mergeCell ref="B24:D24"/>
    <mergeCell ref="B37:D37"/>
    <mergeCell ref="B38:D38"/>
    <mergeCell ref="B39:D39"/>
    <mergeCell ref="B40:D40"/>
    <mergeCell ref="B41:D41"/>
    <mergeCell ref="B42:D42"/>
    <mergeCell ref="B31:D31"/>
    <mergeCell ref="B32:D32"/>
    <mergeCell ref="B33:D33"/>
    <mergeCell ref="B34:D34"/>
    <mergeCell ref="B35:D35"/>
    <mergeCell ref="B36:D36"/>
    <mergeCell ref="B50:D50"/>
    <mergeCell ref="B51:D51"/>
    <mergeCell ref="B52:D52"/>
    <mergeCell ref="B53:D53"/>
    <mergeCell ref="B54:D54"/>
    <mergeCell ref="B55:D55"/>
    <mergeCell ref="B43:D43"/>
    <mergeCell ref="B44:D44"/>
    <mergeCell ref="B46:D46"/>
    <mergeCell ref="B47:D47"/>
    <mergeCell ref="B48:D48"/>
    <mergeCell ref="B49:D49"/>
    <mergeCell ref="B62:D62"/>
    <mergeCell ref="B63:D63"/>
    <mergeCell ref="B64:D64"/>
    <mergeCell ref="B65:D65"/>
    <mergeCell ref="B66:D66"/>
    <mergeCell ref="B67:D67"/>
    <mergeCell ref="B56:D56"/>
    <mergeCell ref="B57:D57"/>
    <mergeCell ref="B58:D58"/>
    <mergeCell ref="B59:D59"/>
    <mergeCell ref="B60:D60"/>
    <mergeCell ref="B61:D61"/>
    <mergeCell ref="B74:D74"/>
    <mergeCell ref="B75:D75"/>
    <mergeCell ref="B76:D76"/>
    <mergeCell ref="B77:D77"/>
    <mergeCell ref="B78:D78"/>
    <mergeCell ref="B79:D79"/>
    <mergeCell ref="B68:D68"/>
    <mergeCell ref="B69:D69"/>
    <mergeCell ref="B70:D70"/>
    <mergeCell ref="B71:D71"/>
    <mergeCell ref="B72:D72"/>
    <mergeCell ref="B73:D73"/>
    <mergeCell ref="B86:D86"/>
    <mergeCell ref="B87:D87"/>
    <mergeCell ref="B88:D88"/>
    <mergeCell ref="B89:D89"/>
    <mergeCell ref="B90:D90"/>
    <mergeCell ref="B91:D91"/>
    <mergeCell ref="B80:D80"/>
    <mergeCell ref="B81:D81"/>
    <mergeCell ref="B82:D82"/>
    <mergeCell ref="B83:D83"/>
    <mergeCell ref="B84:D84"/>
    <mergeCell ref="B85:D85"/>
    <mergeCell ref="B98:D98"/>
    <mergeCell ref="B99:D99"/>
    <mergeCell ref="B100:D100"/>
    <mergeCell ref="B101:D101"/>
    <mergeCell ref="B102:D102"/>
    <mergeCell ref="B103:D103"/>
    <mergeCell ref="B92:D92"/>
    <mergeCell ref="B93:D93"/>
    <mergeCell ref="B94:D94"/>
    <mergeCell ref="B95:D95"/>
    <mergeCell ref="B96:D96"/>
    <mergeCell ref="B97:D97"/>
    <mergeCell ref="B111:D111"/>
    <mergeCell ref="B112:D112"/>
    <mergeCell ref="B113:D113"/>
    <mergeCell ref="B114:D114"/>
    <mergeCell ref="B115:D115"/>
    <mergeCell ref="B116:D116"/>
    <mergeCell ref="B104:D104"/>
    <mergeCell ref="B105:D105"/>
    <mergeCell ref="B106:D106"/>
    <mergeCell ref="B108:D108"/>
    <mergeCell ref="B109:D109"/>
    <mergeCell ref="B110:D110"/>
    <mergeCell ref="B123:D123"/>
    <mergeCell ref="B124:D124"/>
    <mergeCell ref="B125:D125"/>
    <mergeCell ref="B126:D126"/>
    <mergeCell ref="B127:D127"/>
    <mergeCell ref="B128:D128"/>
    <mergeCell ref="B117:D117"/>
    <mergeCell ref="B118:D118"/>
    <mergeCell ref="B119:D119"/>
    <mergeCell ref="B120:D120"/>
    <mergeCell ref="B121:D121"/>
    <mergeCell ref="B122:D122"/>
    <mergeCell ref="B138:D138"/>
    <mergeCell ref="B139:D139"/>
    <mergeCell ref="B140:D140"/>
    <mergeCell ref="B129:D129"/>
    <mergeCell ref="B132:D132"/>
    <mergeCell ref="B133:D133"/>
    <mergeCell ref="B134:D134"/>
    <mergeCell ref="B136:D136"/>
    <mergeCell ref="B137:D137"/>
    <mergeCell ref="B131:D131"/>
  </mergeCells>
  <pageMargins left="0.51180555555555551" right="0.11805555555555555" top="0.39374999999999999" bottom="0.35416666666666669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РІК</vt:lpstr>
      <vt:lpstr>РІК!Область_друку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RePack by Diakov</cp:lastModifiedBy>
  <cp:lastPrinted>2024-04-05T11:41:31Z</cp:lastPrinted>
  <dcterms:created xsi:type="dcterms:W3CDTF">2023-10-13T12:56:18Z</dcterms:created>
  <dcterms:modified xsi:type="dcterms:W3CDTF">2024-06-19T10:30:52Z</dcterms:modified>
</cp:coreProperties>
</file>