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Аркуш1" sheetId="1" r:id="rId1"/>
  </sheets>
  <calcPr calcId="145621" calcOnSave="0"/>
</workbook>
</file>

<file path=xl/calcChain.xml><?xml version="1.0" encoding="utf-8"?>
<calcChain xmlns="http://schemas.openxmlformats.org/spreadsheetml/2006/main">
  <c r="C91" i="1" l="1"/>
  <c r="C96" i="1"/>
  <c r="C94" i="1"/>
  <c r="D96" i="1" l="1"/>
  <c r="D94" i="1"/>
  <c r="F96" i="1" l="1"/>
  <c r="F94" i="1"/>
  <c r="E94" i="1"/>
  <c r="E96" i="1" l="1"/>
  <c r="E91" i="1" l="1"/>
  <c r="E90" i="1" l="1"/>
  <c r="E89" i="1"/>
  <c r="E88" i="1"/>
  <c r="F91" i="1" l="1"/>
  <c r="D91" i="1" l="1"/>
  <c r="D90" i="1" l="1"/>
  <c r="D89" i="1"/>
  <c r="D88" i="1"/>
  <c r="D67" i="1"/>
  <c r="D33" i="1"/>
  <c r="D114" i="1" s="1"/>
  <c r="D115" i="1" l="1"/>
  <c r="D116" i="1" s="1"/>
  <c r="D44" i="1"/>
  <c r="D87" i="1"/>
  <c r="D92" i="1" s="1"/>
  <c r="F88" i="1" l="1"/>
  <c r="F33" i="1" l="1"/>
  <c r="F114" i="1" s="1"/>
  <c r="F67" i="1" l="1"/>
  <c r="C67" i="1"/>
  <c r="F90" i="1" l="1"/>
  <c r="F87" i="1"/>
  <c r="F89" i="1"/>
  <c r="E67" i="1"/>
  <c r="E33" i="1"/>
  <c r="E114" i="1" s="1"/>
  <c r="G114" i="1" s="1"/>
  <c r="E87" i="1" l="1"/>
  <c r="E92" i="1" s="1"/>
  <c r="E44" i="1"/>
  <c r="E115" i="1"/>
  <c r="E116" i="1" s="1"/>
  <c r="F44" i="1"/>
  <c r="F115" i="1"/>
  <c r="F92" i="1"/>
  <c r="G87" i="1" l="1"/>
  <c r="F116" i="1"/>
  <c r="G115" i="1"/>
  <c r="C90" i="1"/>
  <c r="C89" i="1"/>
  <c r="C88" i="1"/>
  <c r="C33" i="1"/>
  <c r="C114" i="1" s="1"/>
  <c r="C115" i="1" l="1"/>
  <c r="C116" i="1" s="1"/>
  <c r="C44" i="1"/>
  <c r="C87" i="1"/>
  <c r="C92" i="1" s="1"/>
  <c r="G74" i="1"/>
  <c r="G73" i="1"/>
  <c r="G66" i="1"/>
  <c r="G61" i="1"/>
  <c r="G60" i="1"/>
  <c r="G56" i="1"/>
  <c r="G55" i="1"/>
  <c r="G52" i="1"/>
  <c r="G51" i="1"/>
  <c r="G47" i="1"/>
  <c r="G67" i="1" l="1"/>
  <c r="G89" i="1"/>
  <c r="G88" i="1"/>
  <c r="G53" i="1"/>
  <c r="G91" i="1"/>
  <c r="G33" i="1"/>
  <c r="G45" i="1"/>
  <c r="G44" i="1" l="1"/>
  <c r="G92" i="1"/>
</calcChain>
</file>

<file path=xl/sharedStrings.xml><?xml version="1.0" encoding="utf-8"?>
<sst xmlns="http://schemas.openxmlformats.org/spreadsheetml/2006/main" count="135" uniqueCount="129">
  <si>
    <t>"ПОГОДЖЕНО"</t>
  </si>
  <si>
    <t>"ЗАТВЕРДЖЕНО"</t>
  </si>
  <si>
    <t>"____" _______________ 20___ р.</t>
  </si>
  <si>
    <t>Коди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</si>
  <si>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</si>
  <si>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</si>
  <si>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</si>
  <si>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</si>
  <si>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</si>
  <si>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</si>
  <si>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</si>
  <si>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</si>
  <si>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</si>
  <si>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</si>
  <si>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Одиниця виміру, грн.</t>
  </si>
  <si>
    <t>Форма власності</t>
  </si>
  <si>
    <t>ЗВІТ</t>
  </si>
  <si>
    <t xml:space="preserve">ПРО ВИКОНАННЯ ФІНАНСОВОГО ПЛАНУ ПІДПРИЄМСТВА </t>
  </si>
  <si>
    <t>(квартал, рік)</t>
  </si>
  <si>
    <t xml:space="preserve"> грн.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</si>
  <si>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</si>
  <si>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</si>
  <si>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</si>
  <si>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</si>
  <si>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</si>
  <si>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</si>
  <si>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>план</t>
  </si>
  <si>
    <t>факт</t>
  </si>
  <si>
    <t>виконання, %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</si>
  <si>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</si>
  <si>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</si>
  <si>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</si>
  <si>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від квартплати, пільги</t>
  </si>
  <si>
    <t>Дохід від обслуговування ДВК</t>
  </si>
  <si>
    <t>Розміщення мереж</t>
  </si>
  <si>
    <t>Послуги ринку</t>
  </si>
  <si>
    <t>Дохід від робіт технікою</t>
  </si>
  <si>
    <t>Дохід з місцевих бюджетів цільового фінансування на оплату комунальних послуг та енергоносіїв, товарів, робіт та послуг</t>
  </si>
  <si>
    <t>Дохід з місцевих бюджетів за цільовими програмами, у тому числі:</t>
  </si>
  <si>
    <t>Програми  і  централізовані  заходи  боротьби  з  туберкульозом</t>
  </si>
  <si>
    <t>…</t>
  </si>
  <si>
    <t>Собівартість реалізованої продукції (товарів, робіт, послуг)</t>
  </si>
  <si>
    <t>Витрати на послуги, матеріали та сировину, в т. ч.:</t>
  </si>
  <si>
    <t>медикаменти та перев’язувальні матеріали, дезінфікуючі,  дрібний  медінструментарій,  устаткування,  обладнання,  лабораторне  устаткування</t>
  </si>
  <si>
    <t>ремонт та запасні частини до транспортних засобів</t>
  </si>
  <si>
    <t>бланкова  продукція  та  друкарські  витрати</t>
  </si>
  <si>
    <t>товари і матеріали для вуличного освітлення</t>
  </si>
  <si>
    <t>господарчі товари,  канцтовари,  миючі  засоби  та  інвентар</t>
  </si>
  <si>
    <t>інше  придбання  матеріалів,  предметів,  обладнання  та  інвентарю</t>
  </si>
  <si>
    <t>Витрати на паливо-мастильні матеріали</t>
  </si>
  <si>
    <t>Витрати на комунальні послуги та енергоносії, в т.ч.:</t>
  </si>
  <si>
    <t>Витрати на теплопостачання</t>
  </si>
  <si>
    <t>Витрати на водопостачання та водовідведення</t>
  </si>
  <si>
    <t>Витрати на електроенергію</t>
  </si>
  <si>
    <t>Витрати на природний  газ</t>
  </si>
  <si>
    <t>Витрати на  тверде  паливо</t>
  </si>
  <si>
    <t>Витрати на викачку нечистот та вивіз побутових відходів</t>
  </si>
  <si>
    <t>Витрати на оплату праці</t>
  </si>
  <si>
    <t>Відрахування на соціальні заходи</t>
  </si>
  <si>
    <t>Витрати по виконанню цільових програм</t>
  </si>
  <si>
    <t>Витрати  цільового  фінансування  на  товари,  роботи,  послуги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</si>
  <si>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</si>
  <si>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</t>
  </si>
  <si>
    <t>Адміністративні витрати, у тому числі:</t>
  </si>
  <si>
    <t>витрати на канцтовари, офісне приладдя та устаткування,  господарчі  предмети  та  матеріали,  бланки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</si>
  <si>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</si>
  <si>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</si>
  <si>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службові відрядження</t>
  </si>
  <si>
    <t>витрати на зв’язок та інтернет</t>
  </si>
  <si>
    <t>витрати на оплату праці</t>
  </si>
  <si>
    <t>відрахування на соціальні заходи</t>
  </si>
  <si>
    <t>витрати на обслуговування оргтехніки</t>
  </si>
  <si>
    <t>ПММ,  ремонт  та  запасні  частини  до  транспортних  засобів</t>
  </si>
  <si>
    <t xml:space="preserve">амортизація </t>
  </si>
  <si>
    <t>юридичні та нотаріальні послуги</t>
  </si>
  <si>
    <t>витрати на охорону праці та навчання працівників</t>
  </si>
  <si>
    <t>Інші доходи від операційної діяльності, в т.ч.:</t>
  </si>
  <si>
    <t>дохід від операційної оренди активів</t>
  </si>
  <si>
    <t>дохід від безоплатно  одержаних  активів активів</t>
  </si>
  <si>
    <t>інші  доходи</t>
  </si>
  <si>
    <t>ІІ. Елементи операційних витрат</t>
  </si>
  <si>
    <t>Матеріальні затрати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</si>
  <si>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</si>
  <si>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</si>
  <si>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</si>
  <si>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</si>
  <si>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</si>
  <si>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</si>
  <si>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</si>
  <si>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</si>
  <si>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</si>
  <si>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</si>
  <si>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</si>
  <si>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</si>
  <si>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</si>
  <si>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</si>
  <si>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</si>
  <si>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</si>
  <si>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</si>
  <si>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</si>
  <si>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</si>
  <si>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</si>
  <si>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</si>
  <si>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</si>
  <si>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</si>
  <si>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_________________________</t>
  </si>
  <si>
    <t xml:space="preserve">               (підпис)</t>
  </si>
  <si>
    <r>
      <t xml:space="preserve">Орган державного управління  </t>
    </r>
    <r>
      <rPr>
        <b/>
        <i/>
        <sz val="12"/>
        <rFont val="Times New Roman"/>
        <family val="1"/>
        <charset val="204"/>
      </rPr>
      <t xml:space="preserve"> </t>
    </r>
  </si>
  <si>
    <t>"___" ________20__ р.</t>
  </si>
  <si>
    <t>інші адміністративні витрати (послуги банку, загальнодержавні послуги, поштові витрати, консультаційні послуги)</t>
  </si>
  <si>
    <t>Інші витрати від операційної діяльності (ПДВ)</t>
  </si>
  <si>
    <t xml:space="preserve">                                   (посада)</t>
  </si>
  <si>
    <t>Інші витрати (Витрати на обслугоування біотуалетів, відлов безпритульних тварин, ліквідацію смітєзвалища, ремонт  системи водовідведення, обрізка дерев,вивіз негабаритного сміття, утримання комунальних доріг)</t>
  </si>
  <si>
    <t>Організація благоустрою населених пунктів</t>
  </si>
  <si>
    <r>
      <t>за</t>
    </r>
    <r>
      <rPr>
        <b/>
        <u/>
        <sz val="12"/>
        <rFont val="Times New Roman"/>
        <family val="1"/>
        <charset val="204"/>
      </rPr>
      <t xml:space="preserve"> ІI квартал  2025 року</t>
    </r>
  </si>
  <si>
    <t>Голова Новояворівської</t>
  </si>
  <si>
    <t>міської ради</t>
  </si>
  <si>
    <t>Директор</t>
  </si>
  <si>
    <t xml:space="preserve">                     КП "МГУ"КОМФОРТ"</t>
  </si>
  <si>
    <t xml:space="preserve">                           Володимир МАЦЕЛЮХ</t>
  </si>
  <si>
    <t>UA46140050010045115</t>
  </si>
  <si>
    <t>81.29</t>
  </si>
  <si>
    <t>Місцезнаходження  м.Новояворівськ вул.Шептицького,5</t>
  </si>
  <si>
    <t>Телефон +380687640397</t>
  </si>
  <si>
    <t>Керівник Мельник Юрій Іванович</t>
  </si>
  <si>
    <t xml:space="preserve">                             Головний бухгалтер</t>
  </si>
  <si>
    <t>Пенцко Л.О.</t>
  </si>
  <si>
    <t xml:space="preserve">                Юрій МЕЛЬНИК</t>
  </si>
  <si>
    <r>
      <t xml:space="preserve">Підприємство   </t>
    </r>
    <r>
      <rPr>
        <b/>
        <sz val="12"/>
        <rFont val="Times New Roman"/>
        <family val="1"/>
        <charset val="204"/>
      </rPr>
      <t>КОМУНАЛЬНЕ ПІДПРИЄМСТВО "МУНІЦИПАЛЬНЕ ГОСПОДАРЧЕ УПРАВЛІННЯ"КОМФОРТ"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</si>
</sst>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_);_(* \(#,##0\);_(* &quot;-&quot;_);_(@_)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quotePrefix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165" fontId="1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/>
    </xf>
    <xf numFmtId="0" fontId="12" fillId="3" borderId="7" xfId="0" applyFont="1" applyFill="1" applyBorder="1" applyAlignment="1">
      <alignment horizontal="left" vertical="center"/>
    </xf>
    <xf numFmtId="164" fontId="9" fillId="4" borderId="3" xfId="0" applyNumberFormat="1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/>
    </xf>
    <xf numFmtId="0" fontId="6" fillId="2" borderId="0" xfId="0" applyFont="1" applyFill="1" applyAlignment="1">
      <alignment horizontal="left" vertical="center"/>
    </xf>
    <xf numFmtId="166" fontId="6" fillId="2" borderId="0" xfId="0" applyNumberFormat="1" applyFont="1" applyFill="1" applyAlignment="1">
      <alignment horizontal="center" vertical="center"/>
    </xf>
    <xf numFmtId="166" fontId="6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quotePrefix="1" applyFont="1" applyFill="1" applyAlignment="1">
      <alignment horizontal="center" vertical="center"/>
    </xf>
    <xf numFmtId="166" fontId="8" fillId="2" borderId="0" xfId="0" applyNumberFormat="1" applyFont="1" applyFill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 shrinkToFi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3" xfId="0" quotePrefix="1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wrapText="1"/>
    </xf>
    <xf numFmtId="164" fontId="11" fillId="4" borderId="3" xfId="0" applyNumberFormat="1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quotePrefix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3" xfId="0" quotePrefix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2" fillId="4" borderId="3" xfId="0" quotePrefix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0" fontId="13" fillId="4" borderId="3" xfId="0" quotePrefix="1" applyFont="1" applyFill="1" applyBorder="1" applyAlignment="1">
      <alignment horizontal="center" vertical="center"/>
    </xf>
    <xf numFmtId="164" fontId="11" fillId="4" borderId="0" xfId="0" applyNumberFormat="1" applyFont="1" applyFill="1" applyAlignment="1">
      <alignment horizontal="center"/>
    </xf>
    <xf numFmtId="164" fontId="4" fillId="4" borderId="3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166" fontId="6" fillId="2" borderId="0" xfId="0" applyNumberFormat="1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abSelected="1" zoomScaleNormal="100" workbookViewId="0">
      <selection activeCell="A10" sqref="A10:A21"/>
    </sheetView>
  </sheetViews>
  <sheetFormatPr defaultRowHeight="15" x14ac:dyDescent="0.25"/>
  <cols>
    <col min="1" max="1" width="59.5703125" customWidth="1"/>
    <col min="2" max="2" width="8.85546875" customWidth="1"/>
    <col min="3" max="3" width="8.7109375" customWidth="1"/>
    <col min="4" max="4" width="10.85546875" customWidth="1"/>
    <col min="5" max="5" width="10.28515625" customWidth="1"/>
    <col min="6" max="6" width="11" customWidth="1"/>
    <col min="7" max="7" width="16.85546875" customWidth="1"/>
  </cols>
  <sheetData>
    <row r="1" spans="1:7" ht="15.75" x14ac:dyDescent="0.25">
      <c r="A1" s="19"/>
      <c r="B1" s="20"/>
      <c r="C1" s="20"/>
      <c r="D1" s="20"/>
      <c r="E1" s="19"/>
      <c r="F1" s="19"/>
      <c r="G1" s="19"/>
    </row>
    <row r="2" spans="1:7" ht="15.75" x14ac:dyDescent="0.25">
      <c r="A2" s="19" t="s">
        <v>0</v>
      </c>
      <c r="B2" s="20"/>
      <c r="C2" s="20"/>
      <c r="D2" s="20"/>
      <c r="E2" s="19"/>
      <c r="F2" s="64" t="s">
        <v>1</v>
      </c>
      <c r="G2" s="64"/>
    </row>
    <row r="3" spans="1:7" ht="15.75" x14ac:dyDescent="0.25">
      <c r="A3" s="19" t="s">
        <v>115</v>
      </c>
      <c r="B3" s="20"/>
      <c r="C3" s="20"/>
      <c r="D3" s="20"/>
      <c r="E3" s="19"/>
      <c r="F3" s="21" t="s">
        <v>117</v>
      </c>
      <c r="G3" s="22"/>
    </row>
    <row r="4" spans="1:7" ht="15.75" x14ac:dyDescent="0.25">
      <c r="A4" s="19" t="s">
        <v>116</v>
      </c>
      <c r="B4" s="20"/>
      <c r="C4" s="20"/>
      <c r="D4" s="20"/>
      <c r="E4" s="19"/>
      <c r="F4" s="23" t="s">
        <v>118</v>
      </c>
      <c r="G4" s="24"/>
    </row>
    <row r="5" spans="1:7" ht="15.75" x14ac:dyDescent="0.25">
      <c r="A5" s="19" t="s">
        <v>119</v>
      </c>
      <c r="B5" s="20"/>
      <c r="C5" s="20"/>
      <c r="D5" s="20"/>
      <c r="E5" s="19"/>
      <c r="F5" s="24" t="s">
        <v>127</v>
      </c>
      <c r="G5" s="24"/>
    </row>
    <row r="6" spans="1:7" ht="15.75" x14ac:dyDescent="0.25">
      <c r="A6" s="19" t="s">
        <v>2</v>
      </c>
      <c r="B6" s="20"/>
      <c r="C6" s="20"/>
      <c r="D6" s="20"/>
      <c r="E6" s="19"/>
      <c r="F6" s="19" t="s">
        <v>108</v>
      </c>
      <c r="G6" s="19"/>
    </row>
    <row r="7" spans="1:7" ht="15.75" x14ac:dyDescent="0.25">
      <c r="A7" s="19"/>
      <c r="B7" s="20"/>
      <c r="C7" s="20"/>
      <c r="D7" s="20"/>
      <c r="E7" s="19"/>
      <c r="F7" s="19"/>
      <c r="G7" s="19"/>
    </row>
    <row r="8" spans="1:7" ht="15.75" x14ac:dyDescent="0.25">
      <c r="A8" s="19"/>
      <c r="B8" s="20"/>
      <c r="C8" s="20"/>
      <c r="D8" s="20"/>
      <c r="E8" s="19"/>
      <c r="F8" s="19"/>
      <c r="G8" s="19"/>
    </row>
    <row r="9" spans="1:7" ht="15.75" x14ac:dyDescent="0.25">
      <c r="A9" s="19"/>
      <c r="B9" s="81"/>
      <c r="C9" s="81"/>
      <c r="D9" s="81"/>
      <c r="E9" s="19"/>
      <c r="F9" s="82" t="s">
        <v>3</v>
      </c>
      <c r="G9" s="82"/>
    </row>
    <row r="10" spans="1:7" ht="47.25" x14ac:dyDescent="0.25">
      <c r="A10" s="25" t="s">
        <v>128</v>
      </c>
      <c r="B10" s="78"/>
      <c r="C10" s="78"/>
      <c r="D10" s="78"/>
      <c r="E10" s="79"/>
      <c r="F10" s="17" t="s">
        <v>4</v>
      </c>
      <c r="G10" s="12">
        <v>43962669</v>
      </c>
    </row>
    <row r="11" spans="1:7" ht="15.75" x14ac:dyDescent="0.25">
      <c r="A11" s="25" t="s">
        <v>5</v>
      </c>
      <c r="B11" s="78"/>
      <c r="C11" s="78"/>
      <c r="D11" s="78"/>
      <c r="E11" s="24"/>
      <c r="F11" s="17" t="s">
        <v>6</v>
      </c>
      <c r="G11" s="12">
        <v>150</v>
      </c>
    </row>
    <row r="12" spans="1:7" ht="15.75" x14ac:dyDescent="0.25">
      <c r="A12" s="25" t="s">
        <v>7</v>
      </c>
      <c r="B12" s="78"/>
      <c r="C12" s="78"/>
      <c r="D12" s="78"/>
      <c r="E12" s="24"/>
      <c r="F12" s="17" t="s">
        <v>8</v>
      </c>
      <c r="G12" s="12" t="s">
        <v>120</v>
      </c>
    </row>
    <row r="13" spans="1:7" ht="15.75" x14ac:dyDescent="0.25">
      <c r="A13" s="25" t="s">
        <v>107</v>
      </c>
      <c r="B13" s="78"/>
      <c r="C13" s="78"/>
      <c r="D13" s="78"/>
      <c r="E13" s="26"/>
      <c r="F13" s="17" t="s">
        <v>9</v>
      </c>
      <c r="G13" s="12"/>
    </row>
    <row r="14" spans="1:7" ht="15.75" x14ac:dyDescent="0.25">
      <c r="A14" s="25" t="s">
        <v>10</v>
      </c>
      <c r="B14" s="78"/>
      <c r="C14" s="78"/>
      <c r="D14" s="78"/>
      <c r="E14" s="26"/>
      <c r="F14" s="17" t="s">
        <v>11</v>
      </c>
      <c r="G14" s="12"/>
    </row>
    <row r="15" spans="1:7" ht="15.75" x14ac:dyDescent="0.25">
      <c r="A15" s="25" t="s">
        <v>12</v>
      </c>
      <c r="B15" s="78"/>
      <c r="C15" s="78"/>
      <c r="D15" s="78"/>
      <c r="E15" s="26"/>
      <c r="F15" s="18" t="s">
        <v>13</v>
      </c>
      <c r="G15" s="12" t="s">
        <v>121</v>
      </c>
    </row>
    <row r="16" spans="1:7" ht="15.75" x14ac:dyDescent="0.25">
      <c r="A16" s="27" t="s">
        <v>14</v>
      </c>
      <c r="B16" s="78"/>
      <c r="C16" s="78"/>
      <c r="D16" s="78"/>
      <c r="E16" s="78"/>
      <c r="F16" s="79"/>
      <c r="G16" s="9"/>
    </row>
    <row r="17" spans="1:7" ht="15.75" x14ac:dyDescent="0.25">
      <c r="A17" s="25" t="s">
        <v>15</v>
      </c>
      <c r="B17" s="78"/>
      <c r="C17" s="78"/>
      <c r="D17" s="78"/>
      <c r="E17" s="78"/>
      <c r="F17" s="79"/>
      <c r="G17" s="28"/>
    </row>
    <row r="18" spans="1:7" ht="12.75" customHeight="1" x14ac:dyDescent="0.25">
      <c r="A18" s="27"/>
      <c r="B18" s="80"/>
      <c r="C18" s="80"/>
      <c r="D18" s="80"/>
      <c r="E18" s="24"/>
      <c r="F18" s="24"/>
      <c r="G18" s="29"/>
    </row>
    <row r="19" spans="1:7" ht="15.75" x14ac:dyDescent="0.25">
      <c r="A19" s="27" t="s">
        <v>122</v>
      </c>
      <c r="B19" s="80"/>
      <c r="C19" s="80"/>
      <c r="D19" s="80"/>
      <c r="E19" s="80"/>
      <c r="F19" s="24"/>
      <c r="G19" s="29"/>
    </row>
    <row r="20" spans="1:7" ht="15.75" x14ac:dyDescent="0.25">
      <c r="A20" s="27" t="s">
        <v>123</v>
      </c>
      <c r="B20" s="80"/>
      <c r="C20" s="80"/>
      <c r="D20" s="80"/>
      <c r="E20" s="24"/>
      <c r="F20" s="24"/>
      <c r="G20" s="29"/>
    </row>
    <row r="21" spans="1:7" ht="15.75" x14ac:dyDescent="0.25">
      <c r="A21" s="27" t="s">
        <v>124</v>
      </c>
      <c r="B21" s="80"/>
      <c r="C21" s="80"/>
      <c r="D21" s="80"/>
      <c r="E21" s="24"/>
      <c r="F21" s="24"/>
      <c r="G21" s="29"/>
    </row>
    <row r="22" spans="1:7" ht="11.25" customHeight="1" x14ac:dyDescent="0.25">
      <c r="A22" s="2"/>
      <c r="B22" s="3"/>
      <c r="C22" s="3"/>
      <c r="D22" s="3"/>
      <c r="E22" s="1"/>
      <c r="F22" s="1"/>
      <c r="G22" s="1"/>
    </row>
    <row r="23" spans="1:7" ht="16.5" customHeight="1" x14ac:dyDescent="0.25">
      <c r="A23" s="73" t="s">
        <v>16</v>
      </c>
      <c r="B23" s="73"/>
      <c r="C23" s="73"/>
      <c r="D23" s="73"/>
      <c r="E23" s="73"/>
      <c r="F23" s="73"/>
      <c r="G23" s="73"/>
    </row>
    <row r="24" spans="1:7" ht="15.75" x14ac:dyDescent="0.25">
      <c r="A24" s="73" t="s">
        <v>17</v>
      </c>
      <c r="B24" s="73"/>
      <c r="C24" s="73"/>
      <c r="D24" s="73"/>
      <c r="E24" s="73"/>
      <c r="F24" s="73"/>
      <c r="G24" s="73"/>
    </row>
    <row r="25" spans="1:7" ht="15.75" x14ac:dyDescent="0.25">
      <c r="A25" s="73" t="s">
        <v>114</v>
      </c>
      <c r="B25" s="73"/>
      <c r="C25" s="73"/>
      <c r="D25" s="73"/>
      <c r="E25" s="73"/>
      <c r="F25" s="73"/>
      <c r="G25" s="73"/>
    </row>
    <row r="26" spans="1:7" ht="12.75" customHeight="1" x14ac:dyDescent="0.25">
      <c r="A26" s="74" t="s">
        <v>18</v>
      </c>
      <c r="B26" s="74"/>
      <c r="C26" s="74"/>
      <c r="D26" s="74"/>
      <c r="E26" s="74"/>
      <c r="F26" s="74"/>
      <c r="G26" s="74"/>
    </row>
    <row r="27" spans="1:7" ht="16.5" customHeight="1" x14ac:dyDescent="0.25">
      <c r="A27" s="38"/>
      <c r="B27" s="39"/>
      <c r="C27" s="38"/>
      <c r="D27" s="38"/>
      <c r="E27" s="38"/>
      <c r="F27" s="38"/>
      <c r="G27" s="38" t="s">
        <v>19</v>
      </c>
    </row>
    <row r="28" spans="1:7" ht="24.75" customHeight="1" x14ac:dyDescent="0.25">
      <c r="A28" s="75" t="s">
        <v>20</v>
      </c>
      <c r="B28" s="75" t="s">
        <v>21</v>
      </c>
      <c r="C28" s="76" t="s">
        <v>22</v>
      </c>
      <c r="D28" s="77"/>
      <c r="E28" s="75" t="s">
        <v>23</v>
      </c>
      <c r="F28" s="75"/>
      <c r="G28" s="75"/>
    </row>
    <row r="29" spans="1:7" ht="26.25" customHeight="1" x14ac:dyDescent="0.25">
      <c r="A29" s="75"/>
      <c r="B29" s="75"/>
      <c r="C29" s="36" t="s">
        <v>24</v>
      </c>
      <c r="D29" s="36" t="s">
        <v>25</v>
      </c>
      <c r="E29" s="37" t="s">
        <v>26</v>
      </c>
      <c r="F29" s="37" t="s">
        <v>27</v>
      </c>
      <c r="G29" s="37" t="s">
        <v>28</v>
      </c>
    </row>
    <row r="30" spans="1:7" ht="15.75" x14ac:dyDescent="0.25">
      <c r="A30" s="9">
        <v>1</v>
      </c>
      <c r="B30" s="9">
        <v>2</v>
      </c>
      <c r="C30" s="9">
        <v>3</v>
      </c>
      <c r="D30" s="9">
        <v>4</v>
      </c>
      <c r="E30" s="9">
        <v>5</v>
      </c>
      <c r="F30" s="9">
        <v>6</v>
      </c>
      <c r="G30" s="9">
        <v>7</v>
      </c>
    </row>
    <row r="31" spans="1:7" x14ac:dyDescent="0.25">
      <c r="A31" s="65" t="s">
        <v>29</v>
      </c>
      <c r="B31" s="65"/>
      <c r="C31" s="65"/>
      <c r="D31" s="65"/>
      <c r="E31" s="65"/>
      <c r="F31" s="65"/>
      <c r="G31" s="66"/>
    </row>
    <row r="32" spans="1:7" x14ac:dyDescent="0.25">
      <c r="A32" s="67" t="s">
        <v>30</v>
      </c>
      <c r="B32" s="67"/>
      <c r="C32" s="67"/>
      <c r="D32" s="67"/>
      <c r="E32" s="67"/>
      <c r="F32" s="67"/>
      <c r="G32" s="67"/>
    </row>
    <row r="33" spans="1:8" x14ac:dyDescent="0.25">
      <c r="A33" s="41" t="s">
        <v>31</v>
      </c>
      <c r="B33" s="42">
        <v>100</v>
      </c>
      <c r="C33" s="43">
        <f>C34+C35+C36+C37+C38+C39+C40</f>
        <v>0</v>
      </c>
      <c r="D33" s="43">
        <f>D34+D35+D36+D37+D38+D39+D40</f>
        <v>17647023</v>
      </c>
      <c r="E33" s="43">
        <f>E34+E35+E36+E37+E38+E39+E40</f>
        <v>37331333</v>
      </c>
      <c r="F33" s="43">
        <f>F34+F35+F36+F37+F38+F39+F40</f>
        <v>17647023</v>
      </c>
      <c r="G33" s="43">
        <f t="shared" ref="G33:G39" si="0">(F33/E33)*100</f>
        <v>47.271344422659645</v>
      </c>
    </row>
    <row r="34" spans="1:8" x14ac:dyDescent="0.25">
      <c r="A34" s="7" t="s">
        <v>32</v>
      </c>
      <c r="B34" s="10">
        <v>101</v>
      </c>
      <c r="C34" s="44"/>
      <c r="D34" s="44"/>
      <c r="E34" s="44"/>
      <c r="F34" s="44"/>
      <c r="G34" s="44">
        <v>0</v>
      </c>
    </row>
    <row r="35" spans="1:8" x14ac:dyDescent="0.25">
      <c r="A35" s="7" t="s">
        <v>33</v>
      </c>
      <c r="B35" s="10">
        <v>102</v>
      </c>
      <c r="C35" s="44"/>
      <c r="D35" s="44"/>
      <c r="E35" s="44"/>
      <c r="F35" s="44"/>
      <c r="G35" s="44">
        <v>0</v>
      </c>
    </row>
    <row r="36" spans="1:8" x14ac:dyDescent="0.25">
      <c r="A36" s="8" t="s">
        <v>34</v>
      </c>
      <c r="B36" s="11">
        <v>103</v>
      </c>
      <c r="C36" s="13"/>
      <c r="D36" s="13"/>
      <c r="E36" s="13"/>
      <c r="F36" s="13"/>
      <c r="G36" s="13"/>
    </row>
    <row r="37" spans="1:8" x14ac:dyDescent="0.25">
      <c r="A37" s="8" t="s">
        <v>35</v>
      </c>
      <c r="B37" s="11">
        <v>104</v>
      </c>
      <c r="C37" s="13"/>
      <c r="D37" s="13"/>
      <c r="E37" s="13"/>
      <c r="F37" s="13"/>
      <c r="G37" s="13"/>
    </row>
    <row r="38" spans="1:8" x14ac:dyDescent="0.25">
      <c r="A38" s="8" t="s">
        <v>36</v>
      </c>
      <c r="B38" s="11">
        <v>105</v>
      </c>
      <c r="C38" s="13"/>
      <c r="D38" s="13"/>
      <c r="E38" s="13"/>
      <c r="F38" s="13"/>
      <c r="G38" s="13"/>
    </row>
    <row r="39" spans="1:8" ht="30.75" customHeight="1" x14ac:dyDescent="0.25">
      <c r="A39" s="45" t="s">
        <v>37</v>
      </c>
      <c r="B39" s="46">
        <v>106</v>
      </c>
      <c r="C39" s="40"/>
      <c r="D39" s="40"/>
      <c r="E39" s="40"/>
      <c r="F39" s="40"/>
      <c r="G39" s="40"/>
    </row>
    <row r="40" spans="1:8" x14ac:dyDescent="0.25">
      <c r="A40" s="47" t="s">
        <v>38</v>
      </c>
      <c r="B40" s="46">
        <v>120</v>
      </c>
      <c r="C40" s="60"/>
      <c r="D40" s="16">
        <v>17647023</v>
      </c>
      <c r="E40" s="16">
        <v>37331333</v>
      </c>
      <c r="F40" s="16">
        <v>17647023</v>
      </c>
      <c r="G40" s="16"/>
    </row>
    <row r="41" spans="1:8" x14ac:dyDescent="0.25">
      <c r="A41" s="48" t="s">
        <v>39</v>
      </c>
      <c r="B41" s="49">
        <v>121</v>
      </c>
      <c r="C41" s="60"/>
      <c r="D41" s="16"/>
      <c r="E41" s="16"/>
      <c r="F41" s="16"/>
      <c r="G41" s="16"/>
    </row>
    <row r="42" spans="1:8" x14ac:dyDescent="0.25">
      <c r="A42" s="48" t="s">
        <v>113</v>
      </c>
      <c r="B42" s="49">
        <v>122</v>
      </c>
      <c r="C42" s="60"/>
      <c r="D42" s="16">
        <v>17647023</v>
      </c>
      <c r="E42" s="16">
        <v>37331333</v>
      </c>
      <c r="F42" s="16">
        <v>17647023</v>
      </c>
      <c r="G42" s="16"/>
    </row>
    <row r="43" spans="1:8" x14ac:dyDescent="0.25">
      <c r="A43" s="48" t="s">
        <v>40</v>
      </c>
      <c r="B43" s="49">
        <v>123</v>
      </c>
      <c r="C43" s="60"/>
      <c r="D43" s="16"/>
      <c r="E43" s="16"/>
      <c r="F43" s="16"/>
      <c r="G43" s="16"/>
    </row>
    <row r="44" spans="1:8" x14ac:dyDescent="0.25">
      <c r="A44" s="50" t="s">
        <v>41</v>
      </c>
      <c r="B44" s="51">
        <v>130</v>
      </c>
      <c r="C44" s="15">
        <f>C45+C52+C53+C60+C61+C65+C66+C64</f>
        <v>0</v>
      </c>
      <c r="D44" s="15">
        <f>D45+D52+D53+D60+D61+D65+D66+D64</f>
        <v>14394294</v>
      </c>
      <c r="E44" s="15">
        <f>E45+E52+E53+E60+E61+E65+E66+E64</f>
        <v>31109333</v>
      </c>
      <c r="F44" s="15">
        <f>F45+F52+F53+F60+F61+F65+F66+F64</f>
        <v>14394294</v>
      </c>
      <c r="G44" s="15">
        <f>(F44/E44)*100</f>
        <v>46.270018068211236</v>
      </c>
    </row>
    <row r="45" spans="1:8" x14ac:dyDescent="0.25">
      <c r="A45" s="47" t="s">
        <v>42</v>
      </c>
      <c r="B45" s="52">
        <v>140</v>
      </c>
      <c r="C45" s="13"/>
      <c r="D45" s="13">
        <v>304822</v>
      </c>
      <c r="E45" s="13">
        <v>370000</v>
      </c>
      <c r="F45" s="13">
        <v>304822</v>
      </c>
      <c r="G45" s="13">
        <f t="shared" ref="G45:G66" si="1">(F45/E45)*100</f>
        <v>82.384324324324325</v>
      </c>
    </row>
    <row r="46" spans="1:8" ht="38.25" x14ac:dyDescent="0.25">
      <c r="A46" s="53" t="s">
        <v>43</v>
      </c>
      <c r="B46" s="54">
        <v>141</v>
      </c>
      <c r="C46" s="13"/>
      <c r="D46" s="13"/>
      <c r="E46" s="13"/>
      <c r="F46" s="13"/>
      <c r="G46" s="13"/>
    </row>
    <row r="47" spans="1:8" x14ac:dyDescent="0.25">
      <c r="A47" s="53" t="s">
        <v>44</v>
      </c>
      <c r="B47" s="55">
        <v>142</v>
      </c>
      <c r="C47" s="13"/>
      <c r="D47" s="13">
        <v>91406</v>
      </c>
      <c r="E47" s="13">
        <v>120000</v>
      </c>
      <c r="F47" s="13">
        <v>91406</v>
      </c>
      <c r="G47" s="13">
        <f t="shared" si="1"/>
        <v>76.171666666666667</v>
      </c>
      <c r="H47" s="59"/>
    </row>
    <row r="48" spans="1:8" x14ac:dyDescent="0.25">
      <c r="A48" s="48" t="s">
        <v>45</v>
      </c>
      <c r="B48" s="54">
        <v>143</v>
      </c>
      <c r="C48" s="13"/>
      <c r="D48" s="13"/>
      <c r="E48" s="13"/>
      <c r="F48" s="13"/>
      <c r="G48" s="13"/>
    </row>
    <row r="49" spans="1:8" x14ac:dyDescent="0.25">
      <c r="A49" s="14" t="s">
        <v>46</v>
      </c>
      <c r="B49" s="54">
        <v>144</v>
      </c>
      <c r="C49" s="13"/>
      <c r="D49" s="13"/>
      <c r="E49" s="13"/>
      <c r="F49" s="13"/>
      <c r="G49" s="13"/>
      <c r="H49" s="59"/>
    </row>
    <row r="50" spans="1:8" x14ac:dyDescent="0.25">
      <c r="A50" s="48" t="s">
        <v>47</v>
      </c>
      <c r="B50" s="54">
        <v>145</v>
      </c>
      <c r="C50" s="13"/>
      <c r="D50" s="13"/>
      <c r="E50" s="13"/>
      <c r="F50" s="13"/>
      <c r="G50" s="13"/>
    </row>
    <row r="51" spans="1:8" x14ac:dyDescent="0.25">
      <c r="A51" s="48" t="s">
        <v>48</v>
      </c>
      <c r="B51" s="54">
        <v>146</v>
      </c>
      <c r="C51" s="13"/>
      <c r="D51" s="13">
        <v>213416</v>
      </c>
      <c r="E51" s="13">
        <v>250000</v>
      </c>
      <c r="F51" s="13">
        <v>213416</v>
      </c>
      <c r="G51" s="13">
        <f t="shared" si="1"/>
        <v>85.366399999999999</v>
      </c>
    </row>
    <row r="52" spans="1:8" x14ac:dyDescent="0.25">
      <c r="A52" s="47" t="s">
        <v>49</v>
      </c>
      <c r="B52" s="52">
        <v>150</v>
      </c>
      <c r="C52" s="13"/>
      <c r="D52" s="13">
        <v>771702</v>
      </c>
      <c r="E52" s="13">
        <v>772000</v>
      </c>
      <c r="F52" s="13">
        <v>771702</v>
      </c>
      <c r="G52" s="13">
        <f t="shared" si="1"/>
        <v>99.961398963730574</v>
      </c>
    </row>
    <row r="53" spans="1:8" x14ac:dyDescent="0.25">
      <c r="A53" s="47" t="s">
        <v>50</v>
      </c>
      <c r="B53" s="56">
        <v>160</v>
      </c>
      <c r="C53" s="15"/>
      <c r="D53" s="15">
        <v>2661189</v>
      </c>
      <c r="E53" s="15">
        <v>6660000</v>
      </c>
      <c r="F53" s="15">
        <v>2661189</v>
      </c>
      <c r="G53" s="15">
        <f t="shared" si="1"/>
        <v>39.957792792792787</v>
      </c>
    </row>
    <row r="54" spans="1:8" x14ac:dyDescent="0.25">
      <c r="A54" s="48" t="s">
        <v>51</v>
      </c>
      <c r="B54" s="54">
        <v>161</v>
      </c>
      <c r="C54" s="61"/>
      <c r="D54" s="13"/>
      <c r="E54" s="13"/>
      <c r="F54" s="13"/>
      <c r="G54" s="15"/>
    </row>
    <row r="55" spans="1:8" x14ac:dyDescent="0.25">
      <c r="A55" s="48" t="s">
        <v>52</v>
      </c>
      <c r="B55" s="54">
        <v>162</v>
      </c>
      <c r="C55" s="13"/>
      <c r="D55" s="13">
        <v>3543</v>
      </c>
      <c r="E55" s="13">
        <v>10000</v>
      </c>
      <c r="F55" s="13">
        <v>3543</v>
      </c>
      <c r="G55" s="13">
        <f t="shared" si="1"/>
        <v>35.43</v>
      </c>
    </row>
    <row r="56" spans="1:8" x14ac:dyDescent="0.25">
      <c r="A56" s="48" t="s">
        <v>53</v>
      </c>
      <c r="B56" s="54">
        <v>163</v>
      </c>
      <c r="C56" s="13"/>
      <c r="D56" s="13">
        <v>2208174</v>
      </c>
      <c r="E56" s="13">
        <v>6000000</v>
      </c>
      <c r="F56" s="13">
        <v>2208174</v>
      </c>
      <c r="G56" s="13">
        <f t="shared" si="1"/>
        <v>36.802900000000001</v>
      </c>
    </row>
    <row r="57" spans="1:8" x14ac:dyDescent="0.25">
      <c r="A57" s="48" t="s">
        <v>54</v>
      </c>
      <c r="B57" s="54">
        <v>164</v>
      </c>
      <c r="C57" s="13"/>
      <c r="D57" s="13"/>
      <c r="E57" s="13"/>
      <c r="F57" s="13"/>
      <c r="G57" s="13"/>
    </row>
    <row r="58" spans="1:8" x14ac:dyDescent="0.25">
      <c r="A58" s="48" t="s">
        <v>55</v>
      </c>
      <c r="B58" s="54">
        <v>165</v>
      </c>
      <c r="C58" s="13"/>
      <c r="D58" s="13"/>
      <c r="E58" s="13"/>
      <c r="F58" s="13"/>
      <c r="G58" s="13"/>
    </row>
    <row r="59" spans="1:8" x14ac:dyDescent="0.25">
      <c r="A59" s="48" t="s">
        <v>56</v>
      </c>
      <c r="B59" s="54">
        <v>166</v>
      </c>
      <c r="C59" s="13"/>
      <c r="D59" s="13">
        <v>449472</v>
      </c>
      <c r="E59" s="13">
        <v>650000</v>
      </c>
      <c r="F59" s="13">
        <v>449472</v>
      </c>
      <c r="G59" s="13"/>
    </row>
    <row r="60" spans="1:8" x14ac:dyDescent="0.25">
      <c r="A60" s="47" t="s">
        <v>57</v>
      </c>
      <c r="B60" s="52">
        <v>170</v>
      </c>
      <c r="C60" s="13"/>
      <c r="D60" s="13">
        <v>6438239</v>
      </c>
      <c r="E60" s="13">
        <v>14811000</v>
      </c>
      <c r="F60" s="13">
        <v>6438239</v>
      </c>
      <c r="G60" s="13">
        <f t="shared" si="1"/>
        <v>43.46930659644859</v>
      </c>
    </row>
    <row r="61" spans="1:8" x14ac:dyDescent="0.25">
      <c r="A61" s="47" t="s">
        <v>58</v>
      </c>
      <c r="B61" s="52">
        <v>180</v>
      </c>
      <c r="C61" s="13"/>
      <c r="D61" s="13">
        <v>1348174</v>
      </c>
      <c r="E61" s="13">
        <v>3227320</v>
      </c>
      <c r="F61" s="13">
        <v>1348174</v>
      </c>
      <c r="G61" s="13">
        <f t="shared" si="1"/>
        <v>41.773793735979083</v>
      </c>
    </row>
    <row r="62" spans="1:8" x14ac:dyDescent="0.25">
      <c r="A62" s="47" t="s">
        <v>59</v>
      </c>
      <c r="B62" s="52">
        <v>190</v>
      </c>
      <c r="C62" s="13"/>
      <c r="D62" s="13"/>
      <c r="E62" s="13"/>
      <c r="F62" s="13"/>
      <c r="G62" s="13"/>
    </row>
    <row r="63" spans="1:8" x14ac:dyDescent="0.25">
      <c r="A63" s="47" t="s">
        <v>60</v>
      </c>
      <c r="B63" s="52">
        <v>195</v>
      </c>
      <c r="C63" s="13"/>
      <c r="D63" s="13"/>
      <c r="E63" s="13"/>
      <c r="F63" s="13"/>
      <c r="G63" s="13"/>
    </row>
    <row r="64" spans="1:8" ht="38.25" x14ac:dyDescent="0.25">
      <c r="A64" s="45" t="s">
        <v>61</v>
      </c>
      <c r="B64" s="52">
        <v>200</v>
      </c>
      <c r="C64" s="13"/>
      <c r="D64" s="13"/>
      <c r="E64" s="13"/>
      <c r="F64" s="13"/>
      <c r="G64" s="13"/>
    </row>
    <row r="65" spans="1:7" x14ac:dyDescent="0.25">
      <c r="A65" s="47" t="s">
        <v>62</v>
      </c>
      <c r="B65" s="52">
        <v>210</v>
      </c>
      <c r="C65" s="13"/>
      <c r="D65" s="13"/>
      <c r="E65" s="13"/>
      <c r="F65" s="13"/>
      <c r="G65" s="13"/>
    </row>
    <row r="66" spans="1:7" ht="51" x14ac:dyDescent="0.25">
      <c r="A66" s="7" t="s">
        <v>112</v>
      </c>
      <c r="B66" s="52">
        <v>220</v>
      </c>
      <c r="C66" s="40"/>
      <c r="D66" s="40">
        <v>2870168</v>
      </c>
      <c r="E66" s="40">
        <v>5269013</v>
      </c>
      <c r="F66" s="40">
        <v>2870168</v>
      </c>
      <c r="G66" s="40">
        <f t="shared" si="1"/>
        <v>54.472592874604786</v>
      </c>
    </row>
    <row r="67" spans="1:7" x14ac:dyDescent="0.25">
      <c r="A67" s="47" t="s">
        <v>63</v>
      </c>
      <c r="B67" s="51">
        <v>230</v>
      </c>
      <c r="C67" s="15">
        <f>SUM(C68:C76)</f>
        <v>0</v>
      </c>
      <c r="D67" s="15">
        <f>SUM(D68:D76)</f>
        <v>3085037</v>
      </c>
      <c r="E67" s="15">
        <f>SUM(E68:E76)</f>
        <v>6222000</v>
      </c>
      <c r="F67" s="15">
        <f>SUM(F68:F76)</f>
        <v>3085037</v>
      </c>
      <c r="G67" s="15">
        <f>(F67/E67)*100</f>
        <v>49.582722597235616</v>
      </c>
    </row>
    <row r="68" spans="1:7" ht="25.5" x14ac:dyDescent="0.25">
      <c r="A68" s="53" t="s">
        <v>64</v>
      </c>
      <c r="B68" s="49">
        <v>231</v>
      </c>
      <c r="C68" s="40"/>
      <c r="D68" s="40"/>
      <c r="E68" s="40"/>
      <c r="F68" s="40"/>
      <c r="G68" s="40"/>
    </row>
    <row r="69" spans="1:7" x14ac:dyDescent="0.25">
      <c r="A69" s="48" t="s">
        <v>65</v>
      </c>
      <c r="B69" s="49">
        <v>232</v>
      </c>
      <c r="C69" s="13"/>
      <c r="D69" s="13"/>
      <c r="E69" s="13"/>
      <c r="F69" s="13"/>
      <c r="G69" s="13"/>
    </row>
    <row r="70" spans="1:7" x14ac:dyDescent="0.25">
      <c r="A70" s="48" t="s">
        <v>66</v>
      </c>
      <c r="B70" s="49">
        <v>233</v>
      </c>
      <c r="C70" s="13"/>
      <c r="D70" s="13"/>
      <c r="E70" s="13"/>
      <c r="F70" s="13"/>
      <c r="G70" s="13">
        <v>0</v>
      </c>
    </row>
    <row r="71" spans="1:7" x14ac:dyDescent="0.25">
      <c r="A71" s="48" t="s">
        <v>67</v>
      </c>
      <c r="B71" s="49">
        <v>234</v>
      </c>
      <c r="C71" s="13"/>
      <c r="D71" s="13"/>
      <c r="E71" s="13"/>
      <c r="F71" s="13"/>
      <c r="G71" s="13"/>
    </row>
    <row r="72" spans="1:7" x14ac:dyDescent="0.25">
      <c r="A72" s="48" t="s">
        <v>68</v>
      </c>
      <c r="B72" s="49">
        <v>235</v>
      </c>
      <c r="C72" s="13"/>
      <c r="D72" s="13"/>
      <c r="E72" s="13"/>
      <c r="F72" s="13"/>
      <c r="G72" s="13">
        <v>0</v>
      </c>
    </row>
    <row r="73" spans="1:7" x14ac:dyDescent="0.25">
      <c r="A73" s="48" t="s">
        <v>69</v>
      </c>
      <c r="B73" s="49">
        <v>236</v>
      </c>
      <c r="C73" s="13"/>
      <c r="D73" s="13">
        <v>2531996</v>
      </c>
      <c r="E73" s="13">
        <v>5100000</v>
      </c>
      <c r="F73" s="13">
        <v>2531996</v>
      </c>
      <c r="G73" s="13">
        <f t="shared" ref="G68:G77" si="2">(F73/E73)*100</f>
        <v>49.646980392156863</v>
      </c>
    </row>
    <row r="74" spans="1:7" x14ac:dyDescent="0.25">
      <c r="A74" s="48" t="s">
        <v>70</v>
      </c>
      <c r="B74" s="49">
        <v>237</v>
      </c>
      <c r="C74" s="13"/>
      <c r="D74" s="13">
        <v>553041</v>
      </c>
      <c r="E74" s="13">
        <v>1122000</v>
      </c>
      <c r="F74" s="13">
        <v>553041</v>
      </c>
      <c r="G74" s="13">
        <f t="shared" si="2"/>
        <v>49.290641711229952</v>
      </c>
    </row>
    <row r="75" spans="1:7" x14ac:dyDescent="0.25">
      <c r="A75" s="48" t="s">
        <v>71</v>
      </c>
      <c r="B75" s="49">
        <v>238</v>
      </c>
      <c r="C75" s="13"/>
      <c r="D75" s="13"/>
      <c r="E75" s="13"/>
      <c r="F75" s="13"/>
      <c r="G75" s="13"/>
    </row>
    <row r="76" spans="1:7" x14ac:dyDescent="0.25">
      <c r="A76" s="48" t="s">
        <v>72</v>
      </c>
      <c r="B76" s="49">
        <v>239</v>
      </c>
      <c r="C76" s="13"/>
      <c r="D76" s="13"/>
      <c r="E76" s="13"/>
      <c r="F76" s="13"/>
      <c r="G76" s="13"/>
    </row>
    <row r="77" spans="1:7" x14ac:dyDescent="0.25">
      <c r="A77" s="47" t="s">
        <v>73</v>
      </c>
      <c r="B77" s="46">
        <v>250</v>
      </c>
      <c r="C77" s="13"/>
      <c r="D77" s="13"/>
      <c r="E77" s="13"/>
      <c r="F77" s="13"/>
      <c r="G77" s="13"/>
    </row>
    <row r="78" spans="1:7" x14ac:dyDescent="0.25">
      <c r="A78" s="47" t="s">
        <v>74</v>
      </c>
      <c r="B78" s="46">
        <v>260</v>
      </c>
      <c r="C78" s="13"/>
      <c r="D78" s="13"/>
      <c r="E78" s="13"/>
      <c r="F78" s="13"/>
      <c r="G78" s="13"/>
    </row>
    <row r="79" spans="1:7" x14ac:dyDescent="0.25">
      <c r="A79" s="47" t="s">
        <v>75</v>
      </c>
      <c r="B79" s="46">
        <v>270</v>
      </c>
      <c r="C79" s="13"/>
      <c r="D79" s="13"/>
      <c r="E79" s="13"/>
      <c r="F79" s="13"/>
      <c r="G79" s="40"/>
    </row>
    <row r="80" spans="1:7" ht="25.5" x14ac:dyDescent="0.25">
      <c r="A80" s="7" t="s">
        <v>109</v>
      </c>
      <c r="B80" s="46">
        <v>280</v>
      </c>
      <c r="C80" s="40"/>
      <c r="D80" s="40"/>
      <c r="E80" s="40"/>
      <c r="F80" s="40"/>
      <c r="G80" s="40"/>
    </row>
    <row r="81" spans="1:7" x14ac:dyDescent="0.25">
      <c r="A81" s="47" t="s">
        <v>76</v>
      </c>
      <c r="B81" s="46">
        <v>290</v>
      </c>
      <c r="C81" s="16"/>
      <c r="D81" s="16"/>
      <c r="E81" s="16"/>
      <c r="F81" s="16"/>
      <c r="G81" s="16"/>
    </row>
    <row r="82" spans="1:7" x14ac:dyDescent="0.25">
      <c r="A82" s="48" t="s">
        <v>77</v>
      </c>
      <c r="B82" s="54">
        <v>291</v>
      </c>
      <c r="C82" s="16"/>
      <c r="D82" s="16"/>
      <c r="E82" s="16"/>
      <c r="F82" s="16"/>
      <c r="G82" s="16"/>
    </row>
    <row r="83" spans="1:7" x14ac:dyDescent="0.25">
      <c r="A83" s="48" t="s">
        <v>78</v>
      </c>
      <c r="B83" s="54">
        <v>292</v>
      </c>
      <c r="C83" s="16"/>
      <c r="D83" s="16"/>
      <c r="E83" s="16"/>
      <c r="F83" s="16"/>
      <c r="G83" s="16"/>
    </row>
    <row r="84" spans="1:7" x14ac:dyDescent="0.25">
      <c r="A84" s="48" t="s">
        <v>79</v>
      </c>
      <c r="B84" s="54">
        <v>293</v>
      </c>
      <c r="C84" s="16"/>
      <c r="D84" s="16"/>
      <c r="E84" s="16"/>
      <c r="F84" s="16"/>
      <c r="G84" s="16"/>
    </row>
    <row r="85" spans="1:7" x14ac:dyDescent="0.25">
      <c r="A85" s="47" t="s">
        <v>110</v>
      </c>
      <c r="B85" s="52">
        <v>300</v>
      </c>
      <c r="C85" s="13"/>
      <c r="D85" s="13"/>
      <c r="E85" s="13"/>
      <c r="F85" s="13"/>
      <c r="G85" s="13"/>
    </row>
    <row r="86" spans="1:7" x14ac:dyDescent="0.25">
      <c r="A86" s="68" t="s">
        <v>80</v>
      </c>
      <c r="B86" s="69"/>
      <c r="C86" s="69"/>
      <c r="D86" s="69"/>
      <c r="E86" s="69"/>
      <c r="F86" s="69"/>
      <c r="G86" s="70"/>
    </row>
    <row r="87" spans="1:7" x14ac:dyDescent="0.25">
      <c r="A87" s="47" t="s">
        <v>81</v>
      </c>
      <c r="B87" s="52">
        <v>400</v>
      </c>
      <c r="C87" s="13">
        <f>C45+C52+C53</f>
        <v>0</v>
      </c>
      <c r="D87" s="13">
        <f>D45+D52+D53</f>
        <v>3737713</v>
      </c>
      <c r="E87" s="13">
        <f>E45+E52+E53</f>
        <v>7802000</v>
      </c>
      <c r="F87" s="13">
        <f>F45+F52+F53</f>
        <v>3737713</v>
      </c>
      <c r="G87" s="13">
        <f>(F87/E87)*100</f>
        <v>47.907113560625483</v>
      </c>
    </row>
    <row r="88" spans="1:7" x14ac:dyDescent="0.25">
      <c r="A88" s="47" t="s">
        <v>57</v>
      </c>
      <c r="B88" s="52">
        <v>410</v>
      </c>
      <c r="C88" s="13">
        <f t="shared" ref="C88:D89" si="3">C60+C73</f>
        <v>0</v>
      </c>
      <c r="D88" s="13">
        <f>D60+D73</f>
        <v>8970235</v>
      </c>
      <c r="E88" s="13">
        <f>E60+E73</f>
        <v>19911000</v>
      </c>
      <c r="F88" s="13">
        <f>F60+F73</f>
        <v>8970235</v>
      </c>
      <c r="G88" s="13">
        <f t="shared" ref="G88:G92" si="4">(F88/E88)*100</f>
        <v>45.051654864145448</v>
      </c>
    </row>
    <row r="89" spans="1:7" x14ac:dyDescent="0.25">
      <c r="A89" s="47" t="s">
        <v>58</v>
      </c>
      <c r="B89" s="52">
        <v>420</v>
      </c>
      <c r="C89" s="13">
        <f t="shared" si="3"/>
        <v>0</v>
      </c>
      <c r="D89" s="13">
        <f t="shared" si="3"/>
        <v>1901215</v>
      </c>
      <c r="E89" s="13">
        <f>E61+E74</f>
        <v>4349320</v>
      </c>
      <c r="F89" s="13">
        <f t="shared" ref="F89" si="5">F61+F74</f>
        <v>1901215</v>
      </c>
      <c r="G89" s="13">
        <f t="shared" si="4"/>
        <v>43.712925238887919</v>
      </c>
    </row>
    <row r="90" spans="1:7" x14ac:dyDescent="0.25">
      <c r="A90" s="47" t="s">
        <v>62</v>
      </c>
      <c r="B90" s="52">
        <v>430</v>
      </c>
      <c r="C90" s="13">
        <f>C65+C77</f>
        <v>0</v>
      </c>
      <c r="D90" s="13">
        <f>D65+D77</f>
        <v>0</v>
      </c>
      <c r="E90" s="13">
        <f>E65+E77</f>
        <v>0</v>
      </c>
      <c r="F90" s="13">
        <f>F65+F77</f>
        <v>0</v>
      </c>
      <c r="G90" s="13"/>
    </row>
    <row r="91" spans="1:7" x14ac:dyDescent="0.25">
      <c r="A91" s="47" t="s">
        <v>82</v>
      </c>
      <c r="B91" s="52">
        <v>440</v>
      </c>
      <c r="C91" s="13">
        <f>C66+C68+C69+C70+C72+C76+C79+C80+C85+C64</f>
        <v>0</v>
      </c>
      <c r="D91" s="13">
        <f>D66+D68+D69+D70+D72+D76+D79+D80+D85+D64</f>
        <v>2870168</v>
      </c>
      <c r="E91" s="13">
        <f>E66+E68+E69+E70+E72+E76+E79+E80+E85+E64</f>
        <v>5269013</v>
      </c>
      <c r="F91" s="13">
        <f>F66+F68+F69+F70+F72+F76+F79+F80+F85+F64</f>
        <v>2870168</v>
      </c>
      <c r="G91" s="13">
        <f t="shared" si="4"/>
        <v>54.472592874604786</v>
      </c>
    </row>
    <row r="92" spans="1:7" x14ac:dyDescent="0.25">
      <c r="A92" s="47" t="s">
        <v>83</v>
      </c>
      <c r="B92" s="56">
        <v>450</v>
      </c>
      <c r="C92" s="15">
        <f>C87+C88+C89+C90+C91</f>
        <v>0</v>
      </c>
      <c r="D92" s="15">
        <f>D87+D88+D89+D90+D91</f>
        <v>17479331</v>
      </c>
      <c r="E92" s="15">
        <f>E87+E88+E89+E90+E91</f>
        <v>37331333</v>
      </c>
      <c r="F92" s="15">
        <f>F87+F88+F89+F90+F91</f>
        <v>17479331</v>
      </c>
      <c r="G92" s="15">
        <f t="shared" si="4"/>
        <v>46.822145354413145</v>
      </c>
    </row>
    <row r="93" spans="1:7" x14ac:dyDescent="0.25">
      <c r="A93" s="68" t="s">
        <v>84</v>
      </c>
      <c r="B93" s="69"/>
      <c r="C93" s="69"/>
      <c r="D93" s="69"/>
      <c r="E93" s="69"/>
      <c r="F93" s="69"/>
      <c r="G93" s="70"/>
    </row>
    <row r="94" spans="1:7" x14ac:dyDescent="0.25">
      <c r="A94" s="50" t="s">
        <v>85</v>
      </c>
      <c r="B94" s="56">
        <v>500</v>
      </c>
      <c r="C94" s="13">
        <f>C95</f>
        <v>0</v>
      </c>
      <c r="D94" s="15">
        <f>D95</f>
        <v>0</v>
      </c>
      <c r="E94" s="15">
        <f>E95</f>
        <v>0</v>
      </c>
      <c r="F94" s="15">
        <f>F95</f>
        <v>0</v>
      </c>
      <c r="G94" s="15"/>
    </row>
    <row r="95" spans="1:7" x14ac:dyDescent="0.25">
      <c r="A95" s="47" t="s">
        <v>86</v>
      </c>
      <c r="B95" s="54">
        <v>501</v>
      </c>
      <c r="C95" s="13"/>
      <c r="D95" s="13"/>
      <c r="E95" s="13"/>
      <c r="F95" s="13"/>
      <c r="G95" s="13"/>
    </row>
    <row r="96" spans="1:7" x14ac:dyDescent="0.25">
      <c r="A96" s="50" t="s">
        <v>87</v>
      </c>
      <c r="B96" s="51">
        <v>510</v>
      </c>
      <c r="C96" s="15">
        <f>C97+C98+C99+C100+C101+C102</f>
        <v>0</v>
      </c>
      <c r="D96" s="15">
        <f>D97+D98+D99+D100+D101+D102</f>
        <v>0</v>
      </c>
      <c r="E96" s="15">
        <f>E97+E98+E99+E100+E101+E102</f>
        <v>0</v>
      </c>
      <c r="F96" s="15">
        <f>F97+F98+F99+F100+F101+F102</f>
        <v>0</v>
      </c>
      <c r="G96" s="15"/>
    </row>
    <row r="97" spans="1:7" x14ac:dyDescent="0.25">
      <c r="A97" s="47" t="s">
        <v>88</v>
      </c>
      <c r="B97" s="54">
        <v>511</v>
      </c>
      <c r="C97" s="13"/>
      <c r="D97" s="13"/>
      <c r="E97" s="13"/>
      <c r="F97" s="13"/>
      <c r="G97" s="13"/>
    </row>
    <row r="98" spans="1:7" x14ac:dyDescent="0.25">
      <c r="A98" s="47" t="s">
        <v>89</v>
      </c>
      <c r="B98" s="49">
        <v>512</v>
      </c>
      <c r="C98" s="13"/>
      <c r="D98" s="13"/>
      <c r="E98" s="13"/>
      <c r="F98" s="13"/>
      <c r="G98" s="13"/>
    </row>
    <row r="99" spans="1:7" x14ac:dyDescent="0.25">
      <c r="A99" s="47" t="s">
        <v>90</v>
      </c>
      <c r="B99" s="54">
        <v>513</v>
      </c>
      <c r="C99" s="62"/>
      <c r="D99" s="16"/>
      <c r="E99" s="16"/>
      <c r="F99" s="16"/>
      <c r="G99" s="16"/>
    </row>
    <row r="100" spans="1:7" x14ac:dyDescent="0.25">
      <c r="A100" s="47" t="s">
        <v>91</v>
      </c>
      <c r="B100" s="49">
        <v>514</v>
      </c>
      <c r="C100" s="57"/>
      <c r="D100" s="57"/>
      <c r="E100" s="16"/>
      <c r="F100" s="16"/>
      <c r="G100" s="16"/>
    </row>
    <row r="101" spans="1:7" ht="25.5" x14ac:dyDescent="0.25">
      <c r="A101" s="45" t="s">
        <v>92</v>
      </c>
      <c r="B101" s="54">
        <v>515</v>
      </c>
      <c r="C101" s="57"/>
      <c r="D101" s="57"/>
      <c r="E101" s="16"/>
      <c r="F101" s="16"/>
      <c r="G101" s="16"/>
    </row>
    <row r="102" spans="1:7" x14ac:dyDescent="0.25">
      <c r="A102" s="47" t="s">
        <v>93</v>
      </c>
      <c r="B102" s="54">
        <v>516</v>
      </c>
      <c r="C102" s="57"/>
      <c r="D102" s="57"/>
      <c r="E102" s="16"/>
      <c r="F102" s="16"/>
      <c r="G102" s="16"/>
    </row>
    <row r="103" spans="1:7" x14ac:dyDescent="0.25">
      <c r="A103" s="68" t="s">
        <v>94</v>
      </c>
      <c r="B103" s="69"/>
      <c r="C103" s="69"/>
      <c r="D103" s="69"/>
      <c r="E103" s="69"/>
      <c r="F103" s="69"/>
      <c r="G103" s="70"/>
    </row>
    <row r="104" spans="1:7" x14ac:dyDescent="0.25">
      <c r="A104" s="47" t="s">
        <v>95</v>
      </c>
      <c r="B104" s="52">
        <v>600</v>
      </c>
      <c r="C104" s="57"/>
      <c r="D104" s="57"/>
      <c r="E104" s="16"/>
      <c r="F104" s="16"/>
      <c r="G104" s="16"/>
    </row>
    <row r="105" spans="1:7" x14ac:dyDescent="0.25">
      <c r="A105" s="48" t="s">
        <v>96</v>
      </c>
      <c r="B105" s="54">
        <v>601</v>
      </c>
      <c r="C105" s="57"/>
      <c r="D105" s="57"/>
      <c r="E105" s="16"/>
      <c r="F105" s="16"/>
      <c r="G105" s="16"/>
    </row>
    <row r="106" spans="1:7" x14ac:dyDescent="0.25">
      <c r="A106" s="48" t="s">
        <v>97</v>
      </c>
      <c r="B106" s="54">
        <v>602</v>
      </c>
      <c r="C106" s="57"/>
      <c r="D106" s="57"/>
      <c r="E106" s="16"/>
      <c r="F106" s="16"/>
      <c r="G106" s="16"/>
    </row>
    <row r="107" spans="1:7" x14ac:dyDescent="0.25">
      <c r="A107" s="48" t="s">
        <v>98</v>
      </c>
      <c r="B107" s="54">
        <v>603</v>
      </c>
      <c r="C107" s="57"/>
      <c r="D107" s="57"/>
      <c r="E107" s="16"/>
      <c r="F107" s="16"/>
      <c r="G107" s="16"/>
    </row>
    <row r="108" spans="1:7" x14ac:dyDescent="0.25">
      <c r="A108" s="47" t="s">
        <v>99</v>
      </c>
      <c r="B108" s="52">
        <v>610</v>
      </c>
      <c r="C108" s="57"/>
      <c r="D108" s="57"/>
      <c r="E108" s="16"/>
      <c r="F108" s="16"/>
      <c r="G108" s="16"/>
    </row>
    <row r="109" spans="1:7" x14ac:dyDescent="0.25">
      <c r="A109" s="47" t="s">
        <v>100</v>
      </c>
      <c r="B109" s="52">
        <v>620</v>
      </c>
      <c r="C109" s="57"/>
      <c r="D109" s="57"/>
      <c r="E109" s="16"/>
      <c r="F109" s="16"/>
      <c r="G109" s="16"/>
    </row>
    <row r="110" spans="1:7" x14ac:dyDescent="0.25">
      <c r="A110" s="48" t="s">
        <v>96</v>
      </c>
      <c r="B110" s="54">
        <v>621</v>
      </c>
      <c r="C110" s="57"/>
      <c r="D110" s="57"/>
      <c r="E110" s="16"/>
      <c r="F110" s="16"/>
      <c r="G110" s="16"/>
    </row>
    <row r="111" spans="1:7" x14ac:dyDescent="0.25">
      <c r="A111" s="48" t="s">
        <v>97</v>
      </c>
      <c r="B111" s="54">
        <v>622</v>
      </c>
      <c r="C111" s="57"/>
      <c r="D111" s="57"/>
      <c r="E111" s="16"/>
      <c r="F111" s="16"/>
      <c r="G111" s="16"/>
    </row>
    <row r="112" spans="1:7" x14ac:dyDescent="0.25">
      <c r="A112" s="48" t="s">
        <v>98</v>
      </c>
      <c r="B112" s="54">
        <v>623</v>
      </c>
      <c r="C112" s="57"/>
      <c r="D112" s="57"/>
      <c r="E112" s="16"/>
      <c r="F112" s="16"/>
      <c r="G112" s="16"/>
    </row>
    <row r="113" spans="1:7" x14ac:dyDescent="0.25">
      <c r="A113" s="47" t="s">
        <v>101</v>
      </c>
      <c r="B113" s="52">
        <v>630</v>
      </c>
      <c r="C113" s="57"/>
      <c r="D113" s="57"/>
      <c r="E113" s="16"/>
      <c r="F113" s="16"/>
      <c r="G113" s="16"/>
    </row>
    <row r="114" spans="1:7" x14ac:dyDescent="0.25">
      <c r="A114" s="50" t="s">
        <v>102</v>
      </c>
      <c r="B114" s="58">
        <v>700</v>
      </c>
      <c r="C114" s="15">
        <f>C33+C81+C94+C104</f>
        <v>0</v>
      </c>
      <c r="D114" s="15">
        <f>D33+D81+D94+D104</f>
        <v>17647023</v>
      </c>
      <c r="E114" s="15">
        <f>E33+E81+E94+E104</f>
        <v>37331333</v>
      </c>
      <c r="F114" s="15">
        <f>F33+F81+F94+F104</f>
        <v>17647023</v>
      </c>
      <c r="G114" s="15">
        <f>(F114/E114)*100</f>
        <v>47.271344422659645</v>
      </c>
    </row>
    <row r="115" spans="1:7" x14ac:dyDescent="0.25">
      <c r="A115" s="50" t="s">
        <v>103</v>
      </c>
      <c r="B115" s="58">
        <v>800</v>
      </c>
      <c r="C115" s="15">
        <f>C45+C52+C53+C60+C61+C62+C65+C66+C67+C96+C109+C77+C79+C80+C85+C64</f>
        <v>0</v>
      </c>
      <c r="D115" s="15">
        <f>D45+D52+D53+D60+D61+D62+D65+D66+D67+D96+D109+D77+D79+D80+D85+D64</f>
        <v>17479331</v>
      </c>
      <c r="E115" s="15">
        <f>E45+E52+E53+E60+E61+E62+E65+E66+E67+E96+E109+E77+E79+E80+E85+E64</f>
        <v>37331333</v>
      </c>
      <c r="F115" s="15">
        <f>F45+F52+F53+F60+F61+F62+F65+F66+F67+F96+F109+F77+F79+F80+F85+F64</f>
        <v>17479331</v>
      </c>
      <c r="G115" s="15">
        <f>(F115/E115)*100</f>
        <v>46.822145354413145</v>
      </c>
    </row>
    <row r="116" spans="1:7" x14ac:dyDescent="0.25">
      <c r="A116" s="47" t="s">
        <v>104</v>
      </c>
      <c r="B116" s="46">
        <v>850</v>
      </c>
      <c r="C116" s="15">
        <f>C114-C115</f>
        <v>0</v>
      </c>
      <c r="D116" s="15">
        <f>D114-D115</f>
        <v>167692</v>
      </c>
      <c r="E116" s="15">
        <f>E114-E115</f>
        <v>0</v>
      </c>
      <c r="F116" s="15">
        <f>F114-F115</f>
        <v>167692</v>
      </c>
      <c r="G116" s="16"/>
    </row>
    <row r="117" spans="1:7" ht="18.75" x14ac:dyDescent="0.25">
      <c r="A117" s="5"/>
      <c r="B117" s="4"/>
      <c r="C117" s="6"/>
      <c r="D117" s="6"/>
      <c r="E117" s="6"/>
      <c r="F117" s="6"/>
      <c r="G117" s="6"/>
    </row>
    <row r="118" spans="1:7" ht="15.75" x14ac:dyDescent="0.25">
      <c r="A118" s="30"/>
      <c r="B118" s="20"/>
      <c r="C118" s="31"/>
      <c r="D118" s="32"/>
      <c r="E118" s="32"/>
      <c r="F118" s="32"/>
      <c r="G118" s="32"/>
    </row>
    <row r="119" spans="1:7" ht="15.75" x14ac:dyDescent="0.25">
      <c r="A119" s="33" t="s">
        <v>125</v>
      </c>
      <c r="B119" s="34"/>
      <c r="C119" s="71" t="s">
        <v>105</v>
      </c>
      <c r="D119" s="71"/>
      <c r="E119" s="35"/>
      <c r="F119" s="72" t="s">
        <v>126</v>
      </c>
      <c r="G119" s="72"/>
    </row>
    <row r="120" spans="1:7" ht="15.75" x14ac:dyDescent="0.25">
      <c r="A120" s="30" t="s">
        <v>111</v>
      </c>
      <c r="B120" s="19"/>
      <c r="C120" s="63" t="s">
        <v>106</v>
      </c>
      <c r="D120" s="63"/>
      <c r="E120" s="30"/>
      <c r="F120" s="64"/>
      <c r="G120" s="64"/>
    </row>
  </sheetData>
  <mergeCells count="34">
    <mergeCell ref="B12:D12"/>
    <mergeCell ref="F2:G2"/>
    <mergeCell ref="B9:D9"/>
    <mergeCell ref="F9:G9"/>
    <mergeCell ref="B10:E10"/>
    <mergeCell ref="B11:D11"/>
    <mergeCell ref="A24:G24"/>
    <mergeCell ref="B13:D13"/>
    <mergeCell ref="B14:D14"/>
    <mergeCell ref="B15:D15"/>
    <mergeCell ref="B16:D16"/>
    <mergeCell ref="E16:F16"/>
    <mergeCell ref="B17:D17"/>
    <mergeCell ref="E17:F17"/>
    <mergeCell ref="B18:D18"/>
    <mergeCell ref="B19:E19"/>
    <mergeCell ref="B20:D20"/>
    <mergeCell ref="B21:D21"/>
    <mergeCell ref="A23:G23"/>
    <mergeCell ref="A25:G25"/>
    <mergeCell ref="A26:G26"/>
    <mergeCell ref="A28:A29"/>
    <mergeCell ref="B28:B29"/>
    <mergeCell ref="C28:D28"/>
    <mergeCell ref="E28:G28"/>
    <mergeCell ref="C120:D120"/>
    <mergeCell ref="F120:G120"/>
    <mergeCell ref="A31:G31"/>
    <mergeCell ref="A32:G32"/>
    <mergeCell ref="A86:G86"/>
    <mergeCell ref="A93:G93"/>
    <mergeCell ref="A103:G103"/>
    <mergeCell ref="C119:D119"/>
    <mergeCell ref="F119:G1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2025-09-04T05:46:54Z</dcterms:modified>
</cp:coreProperties>
</file>