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PC\Desktop\Марічка лікарня\Марічка\Звіт про виконання фінансового плану\"/>
    </mc:Choice>
  </mc:AlternateContent>
  <xr:revisionPtr revIDLastSave="0" documentId="13_ncr:1_{298C5A88-A5B3-4E5B-8224-BF807317AF4B}" xr6:coauthVersionLast="47" xr6:coauthVersionMax="47" xr10:uidLastSave="{00000000-0000-0000-0000-000000000000}"/>
  <bookViews>
    <workbookView xWindow="-120" yWindow="-120" windowWidth="29040" windowHeight="15840" xr2:uid="{47E78E52-A07A-463C-856D-8908A715D7D1}"/>
  </bookViews>
  <sheets>
    <sheet name="2кв" sheetId="1" r:id="rId1"/>
  </sheets>
  <externalReferences>
    <externalReference r:id="rId2"/>
  </externalReferences>
  <definedNames>
    <definedName name="_xlnm.Print_Area" localSheetId="0">'2кв'!$A$1:$F$98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6" i="1" l="1"/>
  <c r="D77" i="1"/>
  <c r="E16" i="1"/>
  <c r="F16" i="1"/>
  <c r="G16" i="1"/>
  <c r="E17" i="1"/>
  <c r="F17" i="1"/>
  <c r="G17" i="1"/>
  <c r="E18" i="1"/>
  <c r="F18" i="1"/>
  <c r="G18" i="1"/>
  <c r="E19" i="1"/>
  <c r="F19" i="1"/>
  <c r="G19" i="1"/>
  <c r="E20" i="1"/>
  <c r="F20" i="1"/>
  <c r="G20" i="1"/>
  <c r="E21" i="1"/>
  <c r="F21" i="1"/>
  <c r="G21" i="1"/>
  <c r="E22" i="1"/>
  <c r="F22" i="1"/>
  <c r="G22" i="1"/>
  <c r="E23" i="1"/>
  <c r="F23" i="1"/>
  <c r="G23" i="1"/>
  <c r="E25" i="1"/>
  <c r="F25" i="1"/>
  <c r="G25" i="1"/>
  <c r="E26" i="1"/>
  <c r="F26" i="1"/>
  <c r="G26" i="1"/>
  <c r="E27" i="1"/>
  <c r="F27" i="1"/>
  <c r="G27" i="1"/>
  <c r="E28" i="1"/>
  <c r="F28" i="1"/>
  <c r="G28" i="1"/>
  <c r="E29" i="1"/>
  <c r="F29" i="1"/>
  <c r="G29" i="1"/>
  <c r="E30" i="1"/>
  <c r="F30" i="1"/>
  <c r="G30" i="1"/>
  <c r="C32" i="1"/>
  <c r="C24" i="1" s="1"/>
  <c r="D32" i="1"/>
  <c r="D24" i="1" s="1"/>
  <c r="E33" i="1"/>
  <c r="F33" i="1"/>
  <c r="G33" i="1"/>
  <c r="E34" i="1"/>
  <c r="F34" i="1"/>
  <c r="G34" i="1"/>
  <c r="E35" i="1"/>
  <c r="F35" i="1"/>
  <c r="G35" i="1"/>
  <c r="E36" i="1"/>
  <c r="F36" i="1"/>
  <c r="G36" i="1"/>
  <c r="E37" i="1"/>
  <c r="F37" i="1"/>
  <c r="G37" i="1"/>
  <c r="D38" i="1"/>
  <c r="F38" i="1" s="1"/>
  <c r="C39" i="1"/>
  <c r="D39" i="1"/>
  <c r="E40" i="1"/>
  <c r="F40" i="1"/>
  <c r="G40" i="1"/>
  <c r="E41" i="1"/>
  <c r="F41" i="1"/>
  <c r="G41" i="1"/>
  <c r="D43" i="1"/>
  <c r="E43" i="1" s="1"/>
  <c r="G43" i="1"/>
  <c r="D44" i="1"/>
  <c r="E44" i="1" s="1"/>
  <c r="D45" i="1"/>
  <c r="F45" i="1" s="1"/>
  <c r="C47" i="1"/>
  <c r="C46" i="1" s="1"/>
  <c r="D47" i="1"/>
  <c r="D46" i="1" s="1"/>
  <c r="C48" i="1"/>
  <c r="D48" i="1"/>
  <c r="E48" i="1" s="1"/>
  <c r="C49" i="1"/>
  <c r="D49" i="1"/>
  <c r="E49" i="1"/>
  <c r="F49" i="1"/>
  <c r="G49" i="1"/>
  <c r="C50" i="1"/>
  <c r="D50" i="1"/>
  <c r="E50" i="1" s="1"/>
  <c r="E51" i="1"/>
  <c r="F51" i="1"/>
  <c r="G51" i="1"/>
  <c r="G52" i="1"/>
  <c r="E54" i="1"/>
  <c r="F54" i="1"/>
  <c r="G54" i="1"/>
  <c r="C55" i="1"/>
  <c r="D55" i="1"/>
  <c r="E56" i="1"/>
  <c r="F56" i="1"/>
  <c r="G56" i="1"/>
  <c r="C59" i="1"/>
  <c r="D59" i="1"/>
  <c r="E60" i="1"/>
  <c r="F60" i="1"/>
  <c r="G60" i="1"/>
  <c r="C61" i="1"/>
  <c r="D61" i="1"/>
  <c r="C62" i="1"/>
  <c r="D62" i="1"/>
  <c r="D63" i="1"/>
  <c r="G63" i="1" s="1"/>
  <c r="E64" i="1"/>
  <c r="F64" i="1"/>
  <c r="G64" i="1"/>
  <c r="G65" i="1"/>
  <c r="C67" i="1"/>
  <c r="D67" i="1"/>
  <c r="C68" i="1"/>
  <c r="D68" i="1"/>
  <c r="E68" i="1" s="1"/>
  <c r="C69" i="1"/>
  <c r="D69" i="1"/>
  <c r="C70" i="1"/>
  <c r="D70" i="1"/>
  <c r="C72" i="1"/>
  <c r="D72" i="1"/>
  <c r="E72" i="1" s="1"/>
  <c r="C73" i="1"/>
  <c r="D73" i="1"/>
  <c r="E73" i="1" s="1"/>
  <c r="C74" i="1"/>
  <c r="D74" i="1"/>
  <c r="F74" i="1" s="1"/>
  <c r="C75" i="1"/>
  <c r="D75" i="1"/>
  <c r="G75" i="1" s="1"/>
  <c r="C76" i="1"/>
  <c r="G79" i="1"/>
  <c r="E80" i="1"/>
  <c r="F80" i="1"/>
  <c r="G80" i="1"/>
  <c r="E81" i="1"/>
  <c r="F81" i="1"/>
  <c r="G81" i="1"/>
  <c r="E82" i="1"/>
  <c r="F82" i="1"/>
  <c r="G82" i="1"/>
  <c r="E83" i="1"/>
  <c r="F83" i="1"/>
  <c r="G83" i="1"/>
  <c r="C84" i="1"/>
  <c r="D84" i="1"/>
  <c r="E84" i="1" s="1"/>
  <c r="E85" i="1"/>
  <c r="F85" i="1"/>
  <c r="G85" i="1"/>
  <c r="C87" i="1"/>
  <c r="D87" i="1"/>
  <c r="E62" i="1" l="1"/>
  <c r="F55" i="1"/>
  <c r="E75" i="1"/>
  <c r="D71" i="1"/>
  <c r="F59" i="1"/>
  <c r="E55" i="1"/>
  <c r="F75" i="1"/>
  <c r="G70" i="1"/>
  <c r="E59" i="1"/>
  <c r="D53" i="1"/>
  <c r="E74" i="1"/>
  <c r="G68" i="1"/>
  <c r="G62" i="1"/>
  <c r="G73" i="1"/>
  <c r="F68" i="1"/>
  <c r="F62" i="1"/>
  <c r="F73" i="1"/>
  <c r="C71" i="1"/>
  <c r="F71" i="1" s="1"/>
  <c r="E67" i="1"/>
  <c r="E61" i="1"/>
  <c r="C66" i="1"/>
  <c r="C58" i="1"/>
  <c r="C77" i="1" s="1"/>
  <c r="C78" i="1" s="1"/>
  <c r="G55" i="1"/>
  <c r="E45" i="1"/>
  <c r="E87" i="1"/>
  <c r="E70" i="1"/>
  <c r="G44" i="1"/>
  <c r="E39" i="1"/>
  <c r="G69" i="1"/>
  <c r="G59" i="1"/>
  <c r="F44" i="1"/>
  <c r="E38" i="1"/>
  <c r="E24" i="1"/>
  <c r="F24" i="1"/>
  <c r="G24" i="1"/>
  <c r="E71" i="1"/>
  <c r="G46" i="1"/>
  <c r="F46" i="1"/>
  <c r="E46" i="1"/>
  <c r="G71" i="1"/>
  <c r="D58" i="1"/>
  <c r="G47" i="1"/>
  <c r="G87" i="1"/>
  <c r="F69" i="1"/>
  <c r="F63" i="1"/>
  <c r="F87" i="1"/>
  <c r="E69" i="1"/>
  <c r="E63" i="1"/>
  <c r="F47" i="1"/>
  <c r="D42" i="1"/>
  <c r="G38" i="1"/>
  <c r="E47" i="1"/>
  <c r="F70" i="1"/>
  <c r="G48" i="1"/>
  <c r="F43" i="1"/>
  <c r="G84" i="1"/>
  <c r="G72" i="1"/>
  <c r="G61" i="1"/>
  <c r="F48" i="1"/>
  <c r="G39" i="1"/>
  <c r="G32" i="1"/>
  <c r="D66" i="1"/>
  <c r="F84" i="1"/>
  <c r="F72" i="1"/>
  <c r="G67" i="1"/>
  <c r="F61" i="1"/>
  <c r="G50" i="1"/>
  <c r="F39" i="1"/>
  <c r="F32" i="1"/>
  <c r="G74" i="1"/>
  <c r="F67" i="1"/>
  <c r="F50" i="1"/>
  <c r="G45" i="1"/>
  <c r="E32" i="1"/>
  <c r="G53" i="1" l="1"/>
  <c r="E53" i="1"/>
  <c r="F53" i="1"/>
  <c r="E66" i="1"/>
  <c r="G66" i="1"/>
  <c r="F66" i="1"/>
  <c r="F42" i="1"/>
  <c r="G42" i="1"/>
  <c r="E42" i="1"/>
  <c r="E58" i="1"/>
  <c r="F58" i="1"/>
  <c r="G58" i="1"/>
  <c r="E77" i="1" l="1"/>
  <c r="F77" i="1"/>
  <c r="G77" i="1"/>
  <c r="D78" i="1"/>
  <c r="E76" i="1"/>
  <c r="F76" i="1"/>
  <c r="G76" i="1"/>
  <c r="F78" i="1" l="1"/>
  <c r="E78" i="1"/>
  <c r="G78" i="1"/>
</calcChain>
</file>

<file path=xl/sharedStrings.xml><?xml version="1.0" encoding="utf-8"?>
<sst xmlns="http://schemas.openxmlformats.org/spreadsheetml/2006/main" count="115" uniqueCount="103">
  <si>
    <t>Марія ПАСТИРНАК</t>
  </si>
  <si>
    <t>Головний бухгалтер</t>
  </si>
  <si>
    <t>Богдан ЖМУРКО</t>
  </si>
  <si>
    <t>Керівник</t>
  </si>
  <si>
    <t>Заборгованість перед працівниками за заробітною платою</t>
  </si>
  <si>
    <t>Дебіторська заборгованість</t>
  </si>
  <si>
    <t>Амортизація</t>
  </si>
  <si>
    <t>Податкова заборгованість</t>
  </si>
  <si>
    <t>Первісна вартість основних засобів</t>
  </si>
  <si>
    <t>Штатна чисельність працівників</t>
  </si>
  <si>
    <t>Залишок коштів на кінець періоду</t>
  </si>
  <si>
    <t>Залишок коштів на початок періоду</t>
  </si>
  <si>
    <t>VІІІ. Додаткова інформація</t>
  </si>
  <si>
    <t>Нерозподілені доходи</t>
  </si>
  <si>
    <t>Усього витрат</t>
  </si>
  <si>
    <t>Усього доходів</t>
  </si>
  <si>
    <t>інші витрати (деталізація)</t>
  </si>
  <si>
    <t>депозити</t>
  </si>
  <si>
    <t>погашення позик</t>
  </si>
  <si>
    <t>погашення кредитів</t>
  </si>
  <si>
    <t>Витрати від фінансової діяльності за зобов'язаннями, у т. ч.:</t>
  </si>
  <si>
    <t>інші надходження (деталізація)</t>
  </si>
  <si>
    <t>отримання позик</t>
  </si>
  <si>
    <t>отримання кредитів</t>
  </si>
  <si>
    <t>Доходи від фінансової діяльності, у т. ч.:</t>
  </si>
  <si>
    <t>VІІ. Фінансова діяльність</t>
  </si>
  <si>
    <t>капітальний ремонт</t>
  </si>
  <si>
    <t>модернізація, реконструкція основних засобів</t>
  </si>
  <si>
    <t>придбання (створення) нематеріальних активів</t>
  </si>
  <si>
    <t>придбання (виготовлення) інших необоротних матеріальних активів</t>
  </si>
  <si>
    <t>придбання (виготовлення) основних засобів</t>
  </si>
  <si>
    <t>капітальне будівництво</t>
  </si>
  <si>
    <t>Капітальні інвестиції, усього, у тому числі:</t>
  </si>
  <si>
    <t>6</t>
  </si>
  <si>
    <t>5</t>
  </si>
  <si>
    <t>4</t>
  </si>
  <si>
    <t>3</t>
  </si>
  <si>
    <t>2</t>
  </si>
  <si>
    <t>1</t>
  </si>
  <si>
    <t>доходи з інших джерел по капітальних видатках</t>
  </si>
  <si>
    <t>доходи з державного бюджету цільового фінансування по капітальних видатках</t>
  </si>
  <si>
    <t>доходи з місцевого бюджету цільового фінансування по капітальних видатках</t>
  </si>
  <si>
    <t>Доходи від інвестиційної діяльності, у т.ч.:</t>
  </si>
  <si>
    <t>VІ. Інвестиційна діяльність</t>
  </si>
  <si>
    <t>інші операційні витрати</t>
  </si>
  <si>
    <t>відрахування на соціальні заходи</t>
  </si>
  <si>
    <t>витрати на оплату праці</t>
  </si>
  <si>
    <t>матеріальні затрати</t>
  </si>
  <si>
    <t xml:space="preserve">V. Елементи операційних витрат </t>
  </si>
  <si>
    <t>Інші операційні витрати (розшифрувати*)</t>
  </si>
  <si>
    <t>Інші поточні видатки</t>
  </si>
  <si>
    <t>Соціальне забезпечення</t>
  </si>
  <si>
    <t>Окремі заходи по реалізації державних (регіональних) програм, не віднесені до заходів розвитку</t>
  </si>
  <si>
    <t>Оплата енергосервісу</t>
  </si>
  <si>
    <t>Оплата інших енергоносіїв</t>
  </si>
  <si>
    <t>Оплата природного газу</t>
  </si>
  <si>
    <t>Оплата електроенергії</t>
  </si>
  <si>
    <t>Оплата водопостачання та водовідведення</t>
  </si>
  <si>
    <t>Оплата теплопостачання</t>
  </si>
  <si>
    <t>Оплата комунальних послуг та енергоносіїв, в тому числі:</t>
  </si>
  <si>
    <t>Видатки на відрядження</t>
  </si>
  <si>
    <t>Оплата послуг (крім комунальних)</t>
  </si>
  <si>
    <t>Продукти харчування</t>
  </si>
  <si>
    <t>Медикаменти та перев'язувальні матеріали</t>
  </si>
  <si>
    <t>Предмети, матеріали, обладнання та інвентар</t>
  </si>
  <si>
    <t>Нарахування на оплату праці</t>
  </si>
  <si>
    <t>Заробітна плата</t>
  </si>
  <si>
    <t>Витрати</t>
  </si>
  <si>
    <t>дохід від безплатно одержаних оборотних,необоротних активів</t>
  </si>
  <si>
    <t>дохід від реалізації необоротних активів(М/о)</t>
  </si>
  <si>
    <t>дохід від операційної оренди активів</t>
  </si>
  <si>
    <t>Інші доходи від операційної діяльності, в т.ч.:</t>
  </si>
  <si>
    <t>Дохід з державного бюджету за цільовими програмами, у тому числі:інсуліни</t>
  </si>
  <si>
    <t>Дохід з місцевого бюджету за цільовими програмами, у тому числі:комун.і пільг.медикам.</t>
  </si>
  <si>
    <t>Дохід від нарахування %депозиту,або %на залишок коштів на рахунках</t>
  </si>
  <si>
    <t>Дохід (виручка) від реалізації продукції (товарів, робіт, послуг)надані послуги НСЗУ</t>
  </si>
  <si>
    <t>виконання, %</t>
  </si>
  <si>
    <t>відхилення,  +/–</t>
  </si>
  <si>
    <t>Пере/недовиконання плану
+/-</t>
  </si>
  <si>
    <t>Звітний період 
(1-4 квартал, 2024 рік)</t>
  </si>
  <si>
    <t xml:space="preserve">Факт
2025
рік (1 півріччя)
</t>
  </si>
  <si>
    <t xml:space="preserve">План
2025
рік( 1 півріччя)
</t>
  </si>
  <si>
    <t>Код рядка</t>
  </si>
  <si>
    <t>Найменування показника</t>
  </si>
  <si>
    <t>КНП "Новояворівський цент первинної медико-санітарної допомоги"НМР</t>
  </si>
  <si>
    <t>Звіт про виконання фінансового плану 
за 2025 рік</t>
  </si>
  <si>
    <t>Жмурко Богдан Михайлович</t>
  </si>
  <si>
    <t>Прізвище та ініціали керівника</t>
  </si>
  <si>
    <t>Телефон</t>
  </si>
  <si>
    <t xml:space="preserve">м. Новояворівськ, вул. шевченка,18 </t>
  </si>
  <si>
    <t>Адреса</t>
  </si>
  <si>
    <t>Середньооблікова кількість штатних працівників</t>
  </si>
  <si>
    <t>комунальна</t>
  </si>
  <si>
    <t>Форма власності</t>
  </si>
  <si>
    <t xml:space="preserve"> тис грн</t>
  </si>
  <si>
    <t>Одиниця виміру:</t>
  </si>
  <si>
    <t>86.10. Діяльність лікарняних закладів</t>
  </si>
  <si>
    <t>Вид економічної діяльності</t>
  </si>
  <si>
    <t>Управління охорони здоров'я</t>
  </si>
  <si>
    <t>Уповноважений власник</t>
  </si>
  <si>
    <t>Комунальне некомерційне підприємство</t>
  </si>
  <si>
    <t>Організаційно-правова форма</t>
  </si>
  <si>
    <t>Підприємство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</si>
</sst>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#,##0.0"/>
    <numFmt numFmtId="166" formatCode="0.0"/>
    <numFmt numFmtId="167" formatCode="_(* #,##0.0_);_(* \(#,##0.0\);_(* &quot;-&quot;_);_(@_)"/>
  </numFmts>
  <fonts count="17" x14ac:knownFonts="1">
    <font>
      <sz val="10"/>
      <name val="Arial"/>
    </font>
    <font>
      <sz val="10"/>
      <name val="Arial"/>
      <family val="2"/>
      <charset val="204"/>
    </font>
    <font>
      <sz val="12"/>
      <color rgb="FF00B0F0"/>
      <name val="Arial"/>
      <family val="2"/>
      <charset val="204"/>
    </font>
    <font>
      <sz val="12"/>
      <name val="Arial"/>
      <family val="2"/>
      <charset val="204"/>
    </font>
    <font>
      <sz val="10"/>
      <color rgb="FF00B0F0"/>
      <name val="Arial"/>
      <family val="2"/>
      <charset val="204"/>
    </font>
    <font>
      <sz val="13"/>
      <color rgb="FF00B0F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3"/>
      <name val="Times New Roman"/>
      <family val="1"/>
      <charset val="204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2"/>
      <name val="Times New Roman"/>
      <family val="1"/>
      <charset val="204"/>
    </font>
    <font>
      <sz val="12"/>
      <color rgb="FF7030A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77">
    <xf numFmtId="0" fontId="0" fillId="0" borderId="0" xfId="0"/>
    <xf numFmtId="0" fontId="2" fillId="0" borderId="0" xfId="2" applyFont="1"/>
    <xf numFmtId="0" fontId="3" fillId="0" borderId="0" xfId="2" applyFont="1"/>
    <xf numFmtId="0" fontId="2" fillId="0" borderId="0" xfId="2" applyFont="1" applyAlignment="1">
      <alignment wrapText="1"/>
    </xf>
    <xf numFmtId="0" fontId="4" fillId="0" borderId="0" xfId="0" applyFont="1"/>
    <xf numFmtId="0" fontId="1" fillId="0" borderId="0" xfId="0" applyFont="1"/>
    <xf numFmtId="0" fontId="5" fillId="0" borderId="0" xfId="0" applyFont="1" applyAlignment="1">
      <alignment horizontal="justify" vertic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justify" vertical="center"/>
    </xf>
    <xf numFmtId="49" fontId="3" fillId="0" borderId="0" xfId="2" applyNumberFormat="1" applyFont="1"/>
    <xf numFmtId="0" fontId="6" fillId="0" borderId="0" xfId="2" applyFont="1"/>
    <xf numFmtId="0" fontId="7" fillId="0" borderId="0" xfId="2" applyFont="1"/>
    <xf numFmtId="0" fontId="7" fillId="0" borderId="0" xfId="2" applyFont="1" applyAlignment="1">
      <alignment horizontal="left" indent="1"/>
    </xf>
    <xf numFmtId="0" fontId="6" fillId="0" borderId="0" xfId="0" applyFont="1" applyAlignment="1">
      <alignment horizontal="left" vertical="center" indent="6"/>
    </xf>
    <xf numFmtId="0" fontId="6" fillId="0" borderId="0" xfId="0" applyFont="1"/>
    <xf numFmtId="0" fontId="6" fillId="0" borderId="0" xfId="2" applyFont="1" applyAlignment="1">
      <alignment horizontal="center"/>
    </xf>
    <xf numFmtId="0" fontId="3" fillId="0" borderId="0" xfId="2" applyFont="1" applyAlignment="1">
      <alignment wrapText="1"/>
    </xf>
    <xf numFmtId="164" fontId="6" fillId="0" borderId="0" xfId="1" applyNumberFormat="1" applyFont="1" applyBorder="1"/>
    <xf numFmtId="164" fontId="8" fillId="2" borderId="2" xfId="1" applyNumberFormat="1" applyFont="1" applyFill="1" applyBorder="1" applyAlignment="1">
      <alignment vertical="center"/>
    </xf>
    <xf numFmtId="165" fontId="7" fillId="2" borderId="2" xfId="2" applyNumberFormat="1" applyFont="1" applyFill="1" applyBorder="1" applyAlignment="1">
      <alignment wrapText="1"/>
    </xf>
    <xf numFmtId="165" fontId="6" fillId="2" borderId="2" xfId="2" applyNumberFormat="1" applyFont="1" applyFill="1" applyBorder="1" applyAlignment="1">
      <alignment wrapText="1"/>
    </xf>
    <xf numFmtId="0" fontId="3" fillId="0" borderId="2" xfId="2" applyFont="1" applyBorder="1" applyAlignment="1">
      <alignment horizontal="center"/>
    </xf>
    <xf numFmtId="0" fontId="3" fillId="0" borderId="2" xfId="2" applyFont="1" applyBorder="1" applyAlignment="1">
      <alignment wrapText="1"/>
    </xf>
    <xf numFmtId="0" fontId="9" fillId="0" borderId="0" xfId="2" applyFont="1"/>
    <xf numFmtId="165" fontId="7" fillId="3" borderId="2" xfId="2" applyNumberFormat="1" applyFont="1" applyFill="1" applyBorder="1" applyAlignment="1">
      <alignment wrapText="1"/>
    </xf>
    <xf numFmtId="0" fontId="9" fillId="0" borderId="2" xfId="2" applyFont="1" applyBorder="1" applyAlignment="1">
      <alignment horizontal="center"/>
    </xf>
    <xf numFmtId="0" fontId="9" fillId="0" borderId="2" xfId="2" applyFont="1" applyBorder="1" applyAlignment="1">
      <alignment wrapText="1"/>
    </xf>
    <xf numFmtId="164" fontId="7" fillId="0" borderId="2" xfId="1" applyNumberFormat="1" applyFont="1" applyBorder="1" applyAlignment="1">
      <alignment wrapText="1"/>
    </xf>
    <xf numFmtId="165" fontId="7" fillId="0" borderId="2" xfId="2" applyNumberFormat="1" applyFont="1" applyBorder="1" applyAlignment="1">
      <alignment wrapText="1"/>
    </xf>
    <xf numFmtId="165" fontId="6" fillId="0" borderId="2" xfId="2" applyNumberFormat="1" applyFont="1" applyBorder="1" applyAlignment="1">
      <alignment wrapText="1"/>
    </xf>
    <xf numFmtId="0" fontId="7" fillId="0" borderId="2" xfId="2" applyFont="1" applyBorder="1" applyAlignment="1">
      <alignment horizontal="center"/>
    </xf>
    <xf numFmtId="0" fontId="7" fillId="0" borderId="2" xfId="2" applyFont="1" applyBorder="1" applyAlignment="1">
      <alignment wrapText="1"/>
    </xf>
    <xf numFmtId="165" fontId="7" fillId="0" borderId="0" xfId="2" applyNumberFormat="1" applyFont="1"/>
    <xf numFmtId="0" fontId="3" fillId="0" borderId="2" xfId="2" applyFont="1" applyBorder="1" applyAlignment="1">
      <alignment horizontal="center" vertical="center"/>
    </xf>
    <xf numFmtId="0" fontId="3" fillId="0" borderId="2" xfId="2" applyFont="1" applyBorder="1" applyAlignment="1">
      <alignment horizontal="left" wrapText="1" indent="2"/>
    </xf>
    <xf numFmtId="0" fontId="1" fillId="0" borderId="2" xfId="2" applyBorder="1" applyAlignment="1">
      <alignment horizontal="center" wrapText="1"/>
    </xf>
    <xf numFmtId="0" fontId="10" fillId="0" borderId="2" xfId="0" applyFont="1" applyBorder="1" applyAlignment="1">
      <alignment horizontal="left" vertical="center" wrapText="1"/>
    </xf>
    <xf numFmtId="166" fontId="2" fillId="0" borderId="0" xfId="2" applyNumberFormat="1" applyFont="1"/>
    <xf numFmtId="165" fontId="6" fillId="4" borderId="2" xfId="2" applyNumberFormat="1" applyFont="1" applyFill="1" applyBorder="1" applyAlignment="1">
      <alignment wrapText="1"/>
    </xf>
    <xf numFmtId="0" fontId="3" fillId="0" borderId="2" xfId="2" applyFont="1" applyBorder="1" applyAlignment="1">
      <alignment horizontal="left" vertical="center" wrapText="1" indent="2"/>
    </xf>
    <xf numFmtId="165" fontId="6" fillId="5" borderId="2" xfId="2" applyNumberFormat="1" applyFont="1" applyFill="1" applyBorder="1" applyAlignment="1">
      <alignment wrapText="1"/>
    </xf>
    <xf numFmtId="165" fontId="2" fillId="0" borderId="0" xfId="2" applyNumberFormat="1" applyFont="1"/>
    <xf numFmtId="167" fontId="10" fillId="2" borderId="2" xfId="0" applyNumberFormat="1" applyFont="1" applyFill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/>
    </xf>
    <xf numFmtId="0" fontId="7" fillId="0" borderId="2" xfId="2" applyFont="1" applyBorder="1" applyAlignment="1">
      <alignment horizontal="left" vertical="center" wrapText="1"/>
    </xf>
    <xf numFmtId="0" fontId="3" fillId="0" borderId="2" xfId="2" applyFont="1" applyBorder="1" applyAlignment="1">
      <alignment horizontal="left" vertical="center" wrapText="1" indent="1"/>
    </xf>
    <xf numFmtId="0" fontId="11" fillId="0" borderId="2" xfId="0" applyFont="1" applyBorder="1" applyAlignment="1">
      <alignment horizontal="left" vertical="center" wrapText="1"/>
    </xf>
    <xf numFmtId="167" fontId="12" fillId="2" borderId="2" xfId="0" applyNumberFormat="1" applyFont="1" applyFill="1" applyBorder="1" applyAlignment="1">
      <alignment horizontal="center" vertical="center" wrapText="1"/>
    </xf>
    <xf numFmtId="0" fontId="4" fillId="0" borderId="0" xfId="2" applyFont="1"/>
    <xf numFmtId="164" fontId="1" fillId="0" borderId="0" xfId="1" applyNumberFormat="1" applyFont="1" applyBorder="1"/>
    <xf numFmtId="0" fontId="7" fillId="0" borderId="3" xfId="2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3" fillId="0" borderId="0" xfId="2" applyFont="1"/>
    <xf numFmtId="0" fontId="13" fillId="0" borderId="0" xfId="2" applyFont="1" applyAlignment="1">
      <alignment horizontal="center" wrapText="1"/>
    </xf>
    <xf numFmtId="0" fontId="13" fillId="0" borderId="2" xfId="0" applyFont="1" applyBorder="1" applyAlignment="1">
      <alignment horizontal="center" vertical="center" wrapText="1" shrinkToFit="1"/>
    </xf>
    <xf numFmtId="0" fontId="16" fillId="0" borderId="2" xfId="2" applyFont="1" applyBorder="1" applyAlignment="1">
      <alignment wrapText="1"/>
    </xf>
    <xf numFmtId="0" fontId="6" fillId="0" borderId="1" xfId="2" applyFont="1" applyBorder="1" applyAlignment="1">
      <alignment horizontal="center"/>
    </xf>
    <xf numFmtId="0" fontId="7" fillId="0" borderId="0" xfId="2" applyFont="1" applyAlignment="1">
      <alignment horizontal="left" indent="1"/>
    </xf>
    <xf numFmtId="0" fontId="5" fillId="0" borderId="0" xfId="0" applyFont="1" applyAlignment="1">
      <alignment horizontal="left" vertical="center"/>
    </xf>
    <xf numFmtId="0" fontId="13" fillId="0" borderId="4" xfId="2" applyFont="1" applyBorder="1" applyAlignment="1">
      <alignment horizontal="center" vertical="center" wrapText="1"/>
    </xf>
    <xf numFmtId="0" fontId="13" fillId="0" borderId="3" xfId="2" applyFont="1" applyBorder="1" applyAlignment="1">
      <alignment horizontal="center" vertical="center" wrapText="1"/>
    </xf>
    <xf numFmtId="0" fontId="14" fillId="0" borderId="4" xfId="2" applyFont="1" applyBorder="1" applyAlignment="1">
      <alignment horizontal="center" vertical="center" wrapText="1"/>
    </xf>
    <xf numFmtId="0" fontId="14" fillId="0" borderId="3" xfId="2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0" xfId="2" applyFont="1" applyAlignment="1">
      <alignment horizontal="center" wrapText="1"/>
    </xf>
    <xf numFmtId="3" fontId="15" fillId="6" borderId="8" xfId="2" applyNumberFormat="1" applyFont="1" applyFill="1" applyBorder="1" applyAlignment="1">
      <alignment horizontal="left"/>
    </xf>
    <xf numFmtId="3" fontId="15" fillId="6" borderId="7" xfId="2" applyNumberFormat="1" applyFont="1" applyFill="1" applyBorder="1" applyAlignment="1">
      <alignment horizontal="left"/>
    </xf>
    <xf numFmtId="3" fontId="15" fillId="6" borderId="6" xfId="2" applyNumberFormat="1" applyFont="1" applyFill="1" applyBorder="1" applyAlignment="1">
      <alignment horizontal="left"/>
    </xf>
    <xf numFmtId="0" fontId="3" fillId="0" borderId="8" xfId="2" applyFont="1" applyBorder="1" applyAlignment="1">
      <alignment horizontal="left"/>
    </xf>
    <xf numFmtId="0" fontId="3" fillId="0" borderId="7" xfId="2" applyFont="1" applyBorder="1" applyAlignment="1">
      <alignment horizontal="left"/>
    </xf>
    <xf numFmtId="0" fontId="3" fillId="0" borderId="6" xfId="2" applyFont="1" applyBorder="1" applyAlignment="1">
      <alignment horizontal="left"/>
    </xf>
    <xf numFmtId="0" fontId="3" fillId="0" borderId="5" xfId="2" applyFont="1" applyBorder="1" applyAlignment="1">
      <alignment horizontal="center" wrapText="1"/>
    </xf>
    <xf numFmtId="0" fontId="3" fillId="0" borderId="1" xfId="2" applyFont="1" applyBorder="1" applyAlignment="1">
      <alignment horizontal="center" wrapText="1"/>
    </xf>
    <xf numFmtId="0" fontId="3" fillId="0" borderId="8" xfId="2" applyFont="1" applyBorder="1" applyAlignment="1">
      <alignment horizontal="left" wrapText="1"/>
    </xf>
    <xf numFmtId="0" fontId="3" fillId="0" borderId="7" xfId="2" applyFont="1" applyBorder="1" applyAlignment="1">
      <alignment horizontal="left" wrapText="1"/>
    </xf>
    <xf numFmtId="0" fontId="3" fillId="0" borderId="6" xfId="2" applyFont="1" applyBorder="1" applyAlignment="1">
      <alignment horizontal="left" wrapText="1"/>
    </xf>
  </cellXfs>
  <cellStyles count="3">
    <cellStyle name="Відсотковий" xfId="1" builtinId="5"/>
    <cellStyle name="Звичайний" xfId="0" builtinId="0"/>
    <cellStyle name="Обычный 2" xfId="2" xr:uid="{EB79A2EE-D960-4FF8-AF4A-A6934080A8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74;&#1110;&#1090;%20&#1076;&#1086;%20&#1092;&#1110;&#1085;%20&#1087;&#1083;&#1072;&#1085;%20&#1050;&#1053;&#1055;%20%20&#1053;&#1062;&#1055;&#1052;&#1057;&#1044;%20&#1053;&#1052;&#1056;&#1103;%20&#8211;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кв"/>
      <sheetName val="3кв"/>
      <sheetName val="4кв "/>
      <sheetName val="зведений"/>
      <sheetName val="Лист1"/>
      <sheetName val="2 кв"/>
      <sheetName val="3 кв"/>
      <sheetName val="4 кв"/>
      <sheetName val="2021"/>
      <sheetName val="2021 факт як сума кварталів"/>
      <sheetName val="2021 (план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47">
          <cell r="D47"/>
        </row>
        <row r="48">
          <cell r="D48"/>
        </row>
        <row r="52">
          <cell r="D52"/>
        </row>
        <row r="53">
          <cell r="D53"/>
        </row>
        <row r="54">
          <cell r="D54"/>
        </row>
        <row r="80">
          <cell r="D80"/>
        </row>
        <row r="84">
          <cell r="D84"/>
        </row>
        <row r="86">
          <cell r="D86"/>
        </row>
        <row r="87">
          <cell r="D87"/>
        </row>
        <row r="88">
          <cell r="D88"/>
        </row>
        <row r="92">
          <cell r="D92"/>
        </row>
        <row r="93">
          <cell r="D93"/>
        </row>
        <row r="94">
          <cell r="D94"/>
        </row>
        <row r="95">
          <cell r="D95"/>
        </row>
        <row r="97">
          <cell r="D97"/>
        </row>
        <row r="98">
          <cell r="D98"/>
        </row>
        <row r="99">
          <cell r="D99"/>
        </row>
        <row r="100">
          <cell r="D100"/>
        </row>
        <row r="109">
          <cell r="D109"/>
        </row>
        <row r="111">
          <cell r="D111"/>
        </row>
      </sheetData>
      <sheetData sheetId="10">
        <row r="48">
          <cell r="F48"/>
        </row>
        <row r="80">
          <cell r="F80"/>
        </row>
        <row r="84">
          <cell r="F84"/>
        </row>
        <row r="86">
          <cell r="F86"/>
        </row>
        <row r="87">
          <cell r="F87"/>
        </row>
        <row r="92">
          <cell r="F92"/>
        </row>
        <row r="93">
          <cell r="F93"/>
        </row>
        <row r="94">
          <cell r="F94"/>
        </row>
        <row r="95">
          <cell r="F95"/>
        </row>
        <row r="97">
          <cell r="F97"/>
        </row>
        <row r="98">
          <cell r="F98"/>
        </row>
        <row r="99">
          <cell r="F99"/>
        </row>
        <row r="100">
          <cell r="F100"/>
        </row>
        <row r="109">
          <cell r="E109"/>
        </row>
        <row r="111">
          <cell r="E111"/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CB0BC-0ED7-4700-8DB9-4D7EE8F05A09}">
  <sheetPr>
    <pageSetUpPr fitToPage="1"/>
  </sheetPr>
  <dimension ref="A1:L100"/>
  <sheetViews>
    <sheetView tabSelected="1" view="pageBreakPreview" topLeftCell="A2" zoomScale="70" zoomScaleNormal="110" zoomScaleSheetLayoutView="70" workbookViewId="0">
      <selection activeCell="D77" sqref="D77"/>
    </sheetView>
  </sheetViews>
  <sheetFormatPr defaultColWidth="9.140625" defaultRowHeight="15" x14ac:dyDescent="0.2"/>
  <cols>
    <col min="1" max="1" width="106.42578125" style="3" customWidth="1"/>
    <col min="2" max="2" width="9" style="1" customWidth="1"/>
    <col min="3" max="3" width="21.28515625" style="1" customWidth="1"/>
    <col min="4" max="4" width="18.5703125" style="2" customWidth="1"/>
    <col min="5" max="5" width="20.140625" style="1" customWidth="1"/>
    <col min="6" max="6" width="21.5703125" style="1" customWidth="1"/>
    <col min="7" max="7" width="11.28515625" style="1" customWidth="1"/>
    <col min="8" max="8" width="9.140625" style="1"/>
    <col min="9" max="9" width="9.85546875" style="1" bestFit="1" customWidth="1"/>
    <col min="10" max="10" width="12.140625" style="1" bestFit="1" customWidth="1"/>
    <col min="11" max="12" width="9.85546875" style="1" bestFit="1" customWidth="1"/>
    <col min="13" max="16384" width="9.140625" style="1"/>
  </cols>
  <sheetData>
    <row r="1" spans="1:7" x14ac:dyDescent="0.2">
      <c r="A1" s="23" t="s">
        <v>102</v>
      </c>
      <c r="B1" s="74" t="s">
        <v>84</v>
      </c>
      <c r="C1" s="75"/>
      <c r="D1" s="75"/>
      <c r="E1" s="75"/>
      <c r="F1" s="76"/>
    </row>
    <row r="2" spans="1:7" x14ac:dyDescent="0.2">
      <c r="A2" s="23" t="s">
        <v>101</v>
      </c>
      <c r="B2" s="69" t="s">
        <v>100</v>
      </c>
      <c r="C2" s="70"/>
      <c r="D2" s="70"/>
      <c r="E2" s="70"/>
      <c r="F2" s="71"/>
    </row>
    <row r="3" spans="1:7" x14ac:dyDescent="0.2">
      <c r="A3" s="23" t="s">
        <v>99</v>
      </c>
      <c r="B3" s="69" t="s">
        <v>98</v>
      </c>
      <c r="C3" s="70"/>
      <c r="D3" s="70"/>
      <c r="E3" s="70"/>
      <c r="F3" s="71"/>
    </row>
    <row r="4" spans="1:7" x14ac:dyDescent="0.2">
      <c r="A4" s="23" t="s">
        <v>97</v>
      </c>
      <c r="B4" s="69" t="s">
        <v>96</v>
      </c>
      <c r="C4" s="70"/>
      <c r="D4" s="70"/>
      <c r="E4" s="70"/>
      <c r="F4" s="71"/>
    </row>
    <row r="5" spans="1:7" x14ac:dyDescent="0.2">
      <c r="A5" s="23" t="s">
        <v>95</v>
      </c>
      <c r="B5" s="69" t="s">
        <v>94</v>
      </c>
      <c r="C5" s="70"/>
      <c r="D5" s="70"/>
      <c r="E5" s="70"/>
      <c r="F5" s="71"/>
    </row>
    <row r="6" spans="1:7" x14ac:dyDescent="0.2">
      <c r="A6" s="23" t="s">
        <v>93</v>
      </c>
      <c r="B6" s="69" t="s">
        <v>92</v>
      </c>
      <c r="C6" s="70"/>
      <c r="D6" s="70"/>
      <c r="E6" s="70"/>
      <c r="F6" s="71"/>
    </row>
    <row r="7" spans="1:7" ht="15.75" x14ac:dyDescent="0.25">
      <c r="A7" s="56" t="s">
        <v>91</v>
      </c>
      <c r="B7" s="66">
        <v>132</v>
      </c>
      <c r="C7" s="67"/>
      <c r="D7" s="67"/>
      <c r="E7" s="67"/>
      <c r="F7" s="68"/>
    </row>
    <row r="8" spans="1:7" x14ac:dyDescent="0.2">
      <c r="A8" s="23" t="s">
        <v>90</v>
      </c>
      <c r="B8" s="69" t="s">
        <v>89</v>
      </c>
      <c r="C8" s="70"/>
      <c r="D8" s="70"/>
      <c r="E8" s="70"/>
      <c r="F8" s="71"/>
    </row>
    <row r="9" spans="1:7" x14ac:dyDescent="0.2">
      <c r="A9" s="23" t="s">
        <v>88</v>
      </c>
      <c r="B9" s="69"/>
      <c r="C9" s="70"/>
      <c r="D9" s="70"/>
      <c r="E9" s="70"/>
      <c r="F9" s="71"/>
    </row>
    <row r="10" spans="1:7" x14ac:dyDescent="0.2">
      <c r="A10" s="23" t="s">
        <v>87</v>
      </c>
      <c r="B10" s="69" t="s">
        <v>86</v>
      </c>
      <c r="C10" s="70"/>
      <c r="D10" s="70"/>
      <c r="E10" s="70"/>
      <c r="F10" s="71"/>
    </row>
    <row r="11" spans="1:7" s="2" customFormat="1" ht="32.25" customHeight="1" x14ac:dyDescent="0.2">
      <c r="A11" s="72" t="s">
        <v>85</v>
      </c>
      <c r="B11" s="72"/>
      <c r="C11" s="72"/>
      <c r="D11" s="72"/>
      <c r="E11" s="72"/>
      <c r="F11" s="72"/>
    </row>
    <row r="12" spans="1:7" s="2" customFormat="1" ht="15" customHeight="1" x14ac:dyDescent="0.2">
      <c r="A12" s="73" t="s">
        <v>84</v>
      </c>
      <c r="B12" s="73"/>
      <c r="C12" s="73"/>
      <c r="D12" s="73"/>
      <c r="E12" s="73"/>
      <c r="F12" s="73"/>
    </row>
    <row r="13" spans="1:7" s="54" customFormat="1" ht="36" customHeight="1" x14ac:dyDescent="0.2">
      <c r="A13" s="60" t="s">
        <v>83</v>
      </c>
      <c r="B13" s="60" t="s">
        <v>82</v>
      </c>
      <c r="C13" s="62" t="s">
        <v>81</v>
      </c>
      <c r="D13" s="62" t="s">
        <v>80</v>
      </c>
      <c r="E13" s="64" t="s">
        <v>79</v>
      </c>
      <c r="F13" s="64"/>
      <c r="G13" s="65" t="s">
        <v>78</v>
      </c>
    </row>
    <row r="14" spans="1:7" s="53" customFormat="1" ht="30.75" customHeight="1" x14ac:dyDescent="0.2">
      <c r="A14" s="61"/>
      <c r="B14" s="61"/>
      <c r="C14" s="63"/>
      <c r="D14" s="63"/>
      <c r="E14" s="55" t="s">
        <v>77</v>
      </c>
      <c r="F14" s="55" t="s">
        <v>76</v>
      </c>
      <c r="G14" s="65"/>
    </row>
    <row r="15" spans="1:7" s="2" customFormat="1" x14ac:dyDescent="0.2">
      <c r="A15" s="36" t="s">
        <v>38</v>
      </c>
      <c r="B15" s="36" t="s">
        <v>37</v>
      </c>
      <c r="C15" s="36" t="s">
        <v>36</v>
      </c>
      <c r="D15" s="36" t="s">
        <v>35</v>
      </c>
      <c r="E15" s="36" t="s">
        <v>34</v>
      </c>
      <c r="F15" s="36" t="s">
        <v>33</v>
      </c>
    </row>
    <row r="16" spans="1:7" s="12" customFormat="1" ht="15" customHeight="1" x14ac:dyDescent="0.25">
      <c r="A16" s="52" t="s">
        <v>75</v>
      </c>
      <c r="B16" s="31">
        <v>100</v>
      </c>
      <c r="C16" s="20">
        <v>19369.599999999999</v>
      </c>
      <c r="D16" s="48">
        <v>19369.599999999999</v>
      </c>
      <c r="E16" s="20">
        <f t="shared" ref="E16:E30" si="0">D16-C16</f>
        <v>0</v>
      </c>
      <c r="F16" s="19">
        <f t="shared" ref="F16:F30" si="1">IFERROR(D16/C16,)</f>
        <v>1</v>
      </c>
      <c r="G16" s="18">
        <f t="shared" ref="G16:G30" si="2">IFERROR(D16/C16-100%,)</f>
        <v>0</v>
      </c>
    </row>
    <row r="17" spans="1:7" s="2" customFormat="1" ht="18.75" x14ac:dyDescent="0.25">
      <c r="A17" s="52" t="s">
        <v>74</v>
      </c>
      <c r="B17" s="34">
        <v>110</v>
      </c>
      <c r="C17" s="20">
        <v>307</v>
      </c>
      <c r="D17" s="20">
        <v>307</v>
      </c>
      <c r="E17" s="20">
        <f t="shared" si="0"/>
        <v>0</v>
      </c>
      <c r="F17" s="19">
        <f t="shared" si="1"/>
        <v>1</v>
      </c>
      <c r="G17" s="18">
        <f t="shared" si="2"/>
        <v>0</v>
      </c>
    </row>
    <row r="18" spans="1:7" ht="37.5" x14ac:dyDescent="0.25">
      <c r="A18" s="52" t="s">
        <v>73</v>
      </c>
      <c r="B18" s="34">
        <v>120</v>
      </c>
      <c r="C18" s="20">
        <v>1232</v>
      </c>
      <c r="D18" s="20">
        <v>963.2</v>
      </c>
      <c r="E18" s="20">
        <f t="shared" si="0"/>
        <v>-268.79999999999995</v>
      </c>
      <c r="F18" s="19">
        <f t="shared" si="1"/>
        <v>0.78181818181818186</v>
      </c>
      <c r="G18" s="18">
        <f t="shared" si="2"/>
        <v>-0.21818181818181814</v>
      </c>
    </row>
    <row r="19" spans="1:7" ht="18.75" x14ac:dyDescent="0.25">
      <c r="A19" s="52" t="s">
        <v>72</v>
      </c>
      <c r="B19" s="34">
        <v>121</v>
      </c>
      <c r="C19" s="20">
        <v>0</v>
      </c>
      <c r="D19" s="20">
        <v>0</v>
      </c>
      <c r="E19" s="20">
        <f t="shared" si="0"/>
        <v>0</v>
      </c>
      <c r="F19" s="19">
        <f t="shared" si="1"/>
        <v>0</v>
      </c>
      <c r="G19" s="18">
        <f t="shared" si="2"/>
        <v>0</v>
      </c>
    </row>
    <row r="20" spans="1:7" ht="18.75" x14ac:dyDescent="0.25">
      <c r="A20" s="52" t="s">
        <v>71</v>
      </c>
      <c r="B20" s="34">
        <v>130</v>
      </c>
      <c r="C20" s="20">
        <v>16.8</v>
      </c>
      <c r="D20" s="20">
        <v>17</v>
      </c>
      <c r="E20" s="20">
        <f t="shared" si="0"/>
        <v>0.19999999999999929</v>
      </c>
      <c r="F20" s="19">
        <f t="shared" si="1"/>
        <v>1.0119047619047619</v>
      </c>
      <c r="G20" s="18">
        <f t="shared" si="2"/>
        <v>1.1904761904761862E-2</v>
      </c>
    </row>
    <row r="21" spans="1:7" ht="18.75" x14ac:dyDescent="0.25">
      <c r="A21" s="47" t="s">
        <v>70</v>
      </c>
      <c r="B21" s="34">
        <v>131</v>
      </c>
      <c r="C21" s="21">
        <v>16.8</v>
      </c>
      <c r="D21" s="43">
        <v>17</v>
      </c>
      <c r="E21" s="20">
        <f t="shared" si="0"/>
        <v>0.19999999999999929</v>
      </c>
      <c r="F21" s="19">
        <f t="shared" si="1"/>
        <v>1.0119047619047619</v>
      </c>
      <c r="G21" s="18">
        <f t="shared" si="2"/>
        <v>1.1904761904761862E-2</v>
      </c>
    </row>
    <row r="22" spans="1:7" ht="18.75" x14ac:dyDescent="0.25">
      <c r="A22" s="47" t="s">
        <v>69</v>
      </c>
      <c r="B22" s="34">
        <v>132</v>
      </c>
      <c r="C22" s="21">
        <v>0</v>
      </c>
      <c r="D22" s="43">
        <v>0</v>
      </c>
      <c r="E22" s="20">
        <f t="shared" si="0"/>
        <v>0</v>
      </c>
      <c r="F22" s="19">
        <f t="shared" si="1"/>
        <v>0</v>
      </c>
      <c r="G22" s="18">
        <f t="shared" si="2"/>
        <v>0</v>
      </c>
    </row>
    <row r="23" spans="1:7" ht="18.75" x14ac:dyDescent="0.25">
      <c r="A23" s="47" t="s">
        <v>68</v>
      </c>
      <c r="B23" s="34">
        <v>133</v>
      </c>
      <c r="C23" s="21">
        <v>876.5</v>
      </c>
      <c r="D23" s="43">
        <v>309.39999999999998</v>
      </c>
      <c r="E23" s="20">
        <f t="shared" si="0"/>
        <v>-567.1</v>
      </c>
      <c r="F23" s="19">
        <f t="shared" si="1"/>
        <v>0.35299486594409579</v>
      </c>
      <c r="G23" s="18">
        <f t="shared" si="2"/>
        <v>-0.64700513405590421</v>
      </c>
    </row>
    <row r="24" spans="1:7" s="12" customFormat="1" ht="16.5" x14ac:dyDescent="0.25">
      <c r="A24" s="51" t="s">
        <v>67</v>
      </c>
      <c r="B24" s="44"/>
      <c r="C24" s="20">
        <f>C25+C26+C27+C28+C29+C30+C32+C40+C41</f>
        <v>20813.580000000002</v>
      </c>
      <c r="D24" s="20">
        <f>D25+D26+D27+D28+D29+D30+D32+D40+D41</f>
        <v>20544.399999999998</v>
      </c>
      <c r="E24" s="20">
        <f t="shared" si="0"/>
        <v>-269.18000000000393</v>
      </c>
      <c r="F24" s="19">
        <f t="shared" si="1"/>
        <v>0.98706709753920263</v>
      </c>
      <c r="G24" s="18">
        <f t="shared" si="2"/>
        <v>-1.2932902460797369E-2</v>
      </c>
    </row>
    <row r="25" spans="1:7" ht="18.75" x14ac:dyDescent="0.25">
      <c r="A25" s="37" t="s">
        <v>66</v>
      </c>
      <c r="B25" s="34">
        <v>200</v>
      </c>
      <c r="C25" s="21">
        <v>15063.9</v>
      </c>
      <c r="D25" s="43">
        <v>15007.2</v>
      </c>
      <c r="E25" s="20">
        <f t="shared" si="0"/>
        <v>-56.699999999998909</v>
      </c>
      <c r="F25" s="19">
        <f t="shared" si="1"/>
        <v>0.99623603449305964</v>
      </c>
      <c r="G25" s="18">
        <f t="shared" si="2"/>
        <v>-3.7639655069403588E-3</v>
      </c>
    </row>
    <row r="26" spans="1:7" ht="18.75" x14ac:dyDescent="0.25">
      <c r="A26" s="37" t="s">
        <v>65</v>
      </c>
      <c r="B26" s="34">
        <v>210</v>
      </c>
      <c r="C26" s="21">
        <v>3034.14</v>
      </c>
      <c r="D26" s="43">
        <v>3021.4</v>
      </c>
      <c r="E26" s="20">
        <f t="shared" si="0"/>
        <v>-12.739999999999782</v>
      </c>
      <c r="F26" s="19">
        <f t="shared" si="1"/>
        <v>0.99580111662612802</v>
      </c>
      <c r="G26" s="18">
        <f t="shared" si="2"/>
        <v>-4.1988833738719755E-3</v>
      </c>
    </row>
    <row r="27" spans="1:7" ht="18.75" x14ac:dyDescent="0.25">
      <c r="A27" s="37" t="s">
        <v>64</v>
      </c>
      <c r="B27" s="34">
        <v>220</v>
      </c>
      <c r="C27" s="21">
        <v>566.1</v>
      </c>
      <c r="D27" s="43">
        <v>566.1</v>
      </c>
      <c r="E27" s="20">
        <f t="shared" si="0"/>
        <v>0</v>
      </c>
      <c r="F27" s="19">
        <f t="shared" si="1"/>
        <v>1</v>
      </c>
      <c r="G27" s="18">
        <f t="shared" si="2"/>
        <v>0</v>
      </c>
    </row>
    <row r="28" spans="1:7" ht="18.75" x14ac:dyDescent="0.25">
      <c r="A28" s="37" t="s">
        <v>63</v>
      </c>
      <c r="B28" s="34">
        <v>230</v>
      </c>
      <c r="C28" s="21">
        <v>730</v>
      </c>
      <c r="D28" s="43">
        <v>730</v>
      </c>
      <c r="E28" s="20">
        <f t="shared" si="0"/>
        <v>0</v>
      </c>
      <c r="F28" s="19">
        <f t="shared" si="1"/>
        <v>1</v>
      </c>
      <c r="G28" s="18">
        <f t="shared" si="2"/>
        <v>0</v>
      </c>
    </row>
    <row r="29" spans="1:7" ht="18.75" x14ac:dyDescent="0.25">
      <c r="A29" s="37" t="s">
        <v>62</v>
      </c>
      <c r="B29" s="34">
        <v>240</v>
      </c>
      <c r="C29" s="21">
        <v>0</v>
      </c>
      <c r="D29" s="43">
        <v>0</v>
      </c>
      <c r="E29" s="20">
        <f t="shared" si="0"/>
        <v>0</v>
      </c>
      <c r="F29" s="19">
        <f t="shared" si="1"/>
        <v>0</v>
      </c>
      <c r="G29" s="18">
        <f t="shared" si="2"/>
        <v>0</v>
      </c>
    </row>
    <row r="30" spans="1:7" ht="18.75" x14ac:dyDescent="0.25">
      <c r="A30" s="37" t="s">
        <v>61</v>
      </c>
      <c r="B30" s="34">
        <v>250</v>
      </c>
      <c r="C30" s="21">
        <v>477.7</v>
      </c>
      <c r="D30" s="43">
        <v>477.5</v>
      </c>
      <c r="E30" s="20">
        <f t="shared" si="0"/>
        <v>-0.19999999999998863</v>
      </c>
      <c r="F30" s="19">
        <f t="shared" si="1"/>
        <v>0.9995813271927988</v>
      </c>
      <c r="G30" s="18">
        <f t="shared" si="2"/>
        <v>-4.1867280720120359E-4</v>
      </c>
    </row>
    <row r="31" spans="1:7" s="49" customFormat="1" ht="18.75" x14ac:dyDescent="0.2">
      <c r="A31" s="37" t="s">
        <v>60</v>
      </c>
      <c r="B31" s="36">
        <v>260</v>
      </c>
      <c r="C31" s="36" t="s">
        <v>36</v>
      </c>
      <c r="D31" s="36" t="s">
        <v>35</v>
      </c>
      <c r="E31" s="36" t="s">
        <v>34</v>
      </c>
      <c r="F31" s="36" t="s">
        <v>33</v>
      </c>
      <c r="G31" s="50"/>
    </row>
    <row r="32" spans="1:7" ht="18.75" x14ac:dyDescent="0.25">
      <c r="A32" s="37" t="s">
        <v>59</v>
      </c>
      <c r="B32" s="34">
        <v>270</v>
      </c>
      <c r="C32" s="20">
        <f>C33+C34+C35+C36+C37+C38</f>
        <v>281.90000000000003</v>
      </c>
      <c r="D32" s="48">
        <f>SUM(D33:D37)</f>
        <v>253.60000000000002</v>
      </c>
      <c r="E32" s="20">
        <f t="shared" ref="E32:E51" si="3">D32-C32</f>
        <v>-28.300000000000011</v>
      </c>
      <c r="F32" s="19">
        <f t="shared" ref="F32:F51" si="4">IFERROR(D32/C32,)</f>
        <v>0.89960979070592406</v>
      </c>
      <c r="G32" s="18">
        <f t="shared" ref="G32:G56" si="5">IFERROR(D32/C32-100%,)</f>
        <v>-0.10039020929407594</v>
      </c>
    </row>
    <row r="33" spans="1:7" ht="18.75" x14ac:dyDescent="0.25">
      <c r="A33" s="47" t="s">
        <v>58</v>
      </c>
      <c r="B33" s="34">
        <v>271</v>
      </c>
      <c r="C33" s="21">
        <v>90</v>
      </c>
      <c r="D33" s="43">
        <v>90</v>
      </c>
      <c r="E33" s="20">
        <f t="shared" si="3"/>
        <v>0</v>
      </c>
      <c r="F33" s="19">
        <f t="shared" si="4"/>
        <v>1</v>
      </c>
      <c r="G33" s="18">
        <f t="shared" si="5"/>
        <v>0</v>
      </c>
    </row>
    <row r="34" spans="1:7" ht="18.75" x14ac:dyDescent="0.25">
      <c r="A34" s="47" t="s">
        <v>57</v>
      </c>
      <c r="B34" s="34">
        <v>272</v>
      </c>
      <c r="C34" s="21">
        <v>5.4</v>
      </c>
      <c r="D34" s="43">
        <v>2.7</v>
      </c>
      <c r="E34" s="20">
        <f t="shared" si="3"/>
        <v>-2.7</v>
      </c>
      <c r="F34" s="19">
        <f t="shared" si="4"/>
        <v>0.5</v>
      </c>
      <c r="G34" s="18">
        <f t="shared" si="5"/>
        <v>-0.5</v>
      </c>
    </row>
    <row r="35" spans="1:7" ht="18.75" x14ac:dyDescent="0.25">
      <c r="A35" s="47" t="s">
        <v>56</v>
      </c>
      <c r="B35" s="34">
        <v>273</v>
      </c>
      <c r="C35" s="21">
        <v>55.2</v>
      </c>
      <c r="D35" s="43">
        <v>42.7</v>
      </c>
      <c r="E35" s="20">
        <f t="shared" si="3"/>
        <v>-12.5</v>
      </c>
      <c r="F35" s="19">
        <f t="shared" si="4"/>
        <v>0.77355072463768115</v>
      </c>
      <c r="G35" s="18">
        <f t="shared" si="5"/>
        <v>-0.22644927536231885</v>
      </c>
    </row>
    <row r="36" spans="1:7" ht="18.75" x14ac:dyDescent="0.25">
      <c r="A36" s="47" t="s">
        <v>55</v>
      </c>
      <c r="B36" s="34">
        <v>274</v>
      </c>
      <c r="C36" s="21">
        <v>131.30000000000001</v>
      </c>
      <c r="D36" s="43">
        <v>118.2</v>
      </c>
      <c r="E36" s="20">
        <f t="shared" si="3"/>
        <v>-13.100000000000009</v>
      </c>
      <c r="F36" s="19">
        <f t="shared" si="4"/>
        <v>0.90022848438690017</v>
      </c>
      <c r="G36" s="18">
        <f t="shared" si="5"/>
        <v>-9.9771515613099826E-2</v>
      </c>
    </row>
    <row r="37" spans="1:7" ht="18.75" x14ac:dyDescent="0.25">
      <c r="A37" s="47" t="s">
        <v>54</v>
      </c>
      <c r="B37" s="34">
        <v>275</v>
      </c>
      <c r="C37" s="21">
        <v>0</v>
      </c>
      <c r="D37" s="43">
        <v>0</v>
      </c>
      <c r="E37" s="20">
        <f t="shared" si="3"/>
        <v>0</v>
      </c>
      <c r="F37" s="19">
        <f t="shared" si="4"/>
        <v>0</v>
      </c>
      <c r="G37" s="18">
        <f t="shared" si="5"/>
        <v>0</v>
      </c>
    </row>
    <row r="38" spans="1:7" ht="18.75" x14ac:dyDescent="0.25">
      <c r="A38" s="47" t="s">
        <v>53</v>
      </c>
      <c r="B38" s="34">
        <v>276</v>
      </c>
      <c r="C38" s="21"/>
      <c r="D38" s="21">
        <f>'[1]2021 факт як сума кварталів'!D47</f>
        <v>0</v>
      </c>
      <c r="E38" s="20">
        <f t="shared" si="3"/>
        <v>0</v>
      </c>
      <c r="F38" s="19">
        <f t="shared" si="4"/>
        <v>0</v>
      </c>
      <c r="G38" s="18">
        <f t="shared" si="5"/>
        <v>0</v>
      </c>
    </row>
    <row r="39" spans="1:7" ht="37.5" x14ac:dyDescent="0.25">
      <c r="A39" s="37" t="s">
        <v>52</v>
      </c>
      <c r="B39" s="34">
        <v>280</v>
      </c>
      <c r="C39" s="21">
        <f>'[1]2021 (план)'!F48</f>
        <v>0</v>
      </c>
      <c r="D39" s="21">
        <f>'[1]2021 факт як сума кварталів'!D48</f>
        <v>0</v>
      </c>
      <c r="E39" s="20">
        <f t="shared" si="3"/>
        <v>0</v>
      </c>
      <c r="F39" s="19">
        <f t="shared" si="4"/>
        <v>0</v>
      </c>
      <c r="G39" s="18">
        <f t="shared" si="5"/>
        <v>0</v>
      </c>
    </row>
    <row r="40" spans="1:7" ht="18.75" x14ac:dyDescent="0.25">
      <c r="A40" s="37" t="s">
        <v>51</v>
      </c>
      <c r="B40" s="34">
        <v>290</v>
      </c>
      <c r="C40" s="21">
        <v>656.14</v>
      </c>
      <c r="D40" s="43">
        <v>485</v>
      </c>
      <c r="E40" s="20">
        <f t="shared" si="3"/>
        <v>-171.14</v>
      </c>
      <c r="F40" s="19">
        <f t="shared" si="4"/>
        <v>0.73917151827353922</v>
      </c>
      <c r="G40" s="18">
        <f t="shared" si="5"/>
        <v>-0.26082848172646078</v>
      </c>
    </row>
    <row r="41" spans="1:7" ht="18.75" x14ac:dyDescent="0.25">
      <c r="A41" s="37" t="s">
        <v>50</v>
      </c>
      <c r="B41" s="34">
        <v>300</v>
      </c>
      <c r="C41" s="21">
        <v>3.7</v>
      </c>
      <c r="D41" s="43">
        <v>3.6</v>
      </c>
      <c r="E41" s="20">
        <f t="shared" si="3"/>
        <v>-0.10000000000000009</v>
      </c>
      <c r="F41" s="19">
        <f t="shared" si="4"/>
        <v>0.97297297297297292</v>
      </c>
      <c r="G41" s="18">
        <f t="shared" si="5"/>
        <v>-2.7027027027027084E-2</v>
      </c>
    </row>
    <row r="42" spans="1:7" ht="18.75" x14ac:dyDescent="0.25">
      <c r="A42" s="37" t="s">
        <v>49</v>
      </c>
      <c r="B42" s="34">
        <v>320</v>
      </c>
      <c r="C42" s="25"/>
      <c r="D42" s="25">
        <f>D43+D45+D44</f>
        <v>0</v>
      </c>
      <c r="E42" s="20">
        <f t="shared" si="3"/>
        <v>0</v>
      </c>
      <c r="F42" s="19">
        <f t="shared" si="4"/>
        <v>0</v>
      </c>
      <c r="G42" s="18">
        <f t="shared" si="5"/>
        <v>0</v>
      </c>
    </row>
    <row r="43" spans="1:7" ht="16.5" x14ac:dyDescent="0.25">
      <c r="A43" s="46"/>
      <c r="B43" s="34"/>
      <c r="C43" s="21"/>
      <c r="D43" s="21">
        <f>'[1]2021 факт як сума кварталів'!D52</f>
        <v>0</v>
      </c>
      <c r="E43" s="20">
        <f t="shared" si="3"/>
        <v>0</v>
      </c>
      <c r="F43" s="19">
        <f t="shared" si="4"/>
        <v>0</v>
      </c>
      <c r="G43" s="18">
        <f t="shared" si="5"/>
        <v>0</v>
      </c>
    </row>
    <row r="44" spans="1:7" ht="16.5" x14ac:dyDescent="0.25">
      <c r="A44" s="46"/>
      <c r="B44" s="34"/>
      <c r="C44" s="21"/>
      <c r="D44" s="21">
        <f>'[1]2021 факт як сума кварталів'!D53</f>
        <v>0</v>
      </c>
      <c r="E44" s="20">
        <f t="shared" si="3"/>
        <v>0</v>
      </c>
      <c r="F44" s="19">
        <f t="shared" si="4"/>
        <v>0</v>
      </c>
      <c r="G44" s="18">
        <f t="shared" si="5"/>
        <v>0</v>
      </c>
    </row>
    <row r="45" spans="1:7" ht="16.5" x14ac:dyDescent="0.25">
      <c r="A45" s="46"/>
      <c r="B45" s="34"/>
      <c r="C45" s="21"/>
      <c r="D45" s="21">
        <f>'[1]2021 факт як сума кварталів'!D54</f>
        <v>0</v>
      </c>
      <c r="E45" s="20">
        <f t="shared" si="3"/>
        <v>0</v>
      </c>
      <c r="F45" s="19">
        <f t="shared" si="4"/>
        <v>0</v>
      </c>
      <c r="G45" s="18">
        <f t="shared" si="5"/>
        <v>0</v>
      </c>
    </row>
    <row r="46" spans="1:7" s="12" customFormat="1" ht="16.5" x14ac:dyDescent="0.25">
      <c r="A46" s="45" t="s">
        <v>48</v>
      </c>
      <c r="B46" s="44"/>
      <c r="C46" s="25">
        <f>C47+C48+C49+C50</f>
        <v>20813.580000000002</v>
      </c>
      <c r="D46" s="25">
        <f>D47+D48+D49+D50</f>
        <v>20544.400000000001</v>
      </c>
      <c r="E46" s="20">
        <f t="shared" si="3"/>
        <v>-269.18000000000029</v>
      </c>
      <c r="F46" s="19">
        <f t="shared" si="4"/>
        <v>0.98706709753920274</v>
      </c>
      <c r="G46" s="18">
        <f t="shared" si="5"/>
        <v>-1.2932902460797258E-2</v>
      </c>
    </row>
    <row r="47" spans="1:7" ht="16.5" x14ac:dyDescent="0.25">
      <c r="A47" s="40" t="s">
        <v>47</v>
      </c>
      <c r="B47" s="34">
        <v>400</v>
      </c>
      <c r="C47" s="41">
        <f>C27+C28+C29+C32</f>
        <v>1578</v>
      </c>
      <c r="D47" s="41">
        <f>D27+D28+D29+D32</f>
        <v>1549.6999999999998</v>
      </c>
      <c r="E47" s="20">
        <f t="shared" si="3"/>
        <v>-28.300000000000182</v>
      </c>
      <c r="F47" s="19">
        <f t="shared" si="4"/>
        <v>0.9820659062103928</v>
      </c>
      <c r="G47" s="18">
        <f t="shared" si="5"/>
        <v>-1.7934093789607197E-2</v>
      </c>
    </row>
    <row r="48" spans="1:7" ht="18.75" x14ac:dyDescent="0.25">
      <c r="A48" s="40" t="s">
        <v>46</v>
      </c>
      <c r="B48" s="34">
        <v>410</v>
      </c>
      <c r="C48" s="21">
        <f>C25</f>
        <v>15063.9</v>
      </c>
      <c r="D48" s="43">
        <f>D25</f>
        <v>15007.2</v>
      </c>
      <c r="E48" s="20">
        <f t="shared" si="3"/>
        <v>-56.699999999998909</v>
      </c>
      <c r="F48" s="19">
        <f t="shared" si="4"/>
        <v>0.99623603449305964</v>
      </c>
      <c r="G48" s="18">
        <f t="shared" si="5"/>
        <v>-3.7639655069403588E-3</v>
      </c>
    </row>
    <row r="49" spans="1:10" ht="16.5" x14ac:dyDescent="0.25">
      <c r="A49" s="40" t="s">
        <v>45</v>
      </c>
      <c r="B49" s="34">
        <v>420</v>
      </c>
      <c r="C49" s="21">
        <f>C26</f>
        <v>3034.14</v>
      </c>
      <c r="D49" s="21">
        <f>D26</f>
        <v>3021.4</v>
      </c>
      <c r="E49" s="20">
        <f t="shared" si="3"/>
        <v>-12.739999999999782</v>
      </c>
      <c r="F49" s="19">
        <f t="shared" si="4"/>
        <v>0.99580111662612802</v>
      </c>
      <c r="G49" s="18">
        <f t="shared" si="5"/>
        <v>-4.1988833738719755E-3</v>
      </c>
      <c r="I49" s="42"/>
    </row>
    <row r="50" spans="1:10" ht="16.5" x14ac:dyDescent="0.25">
      <c r="A50" s="40" t="s">
        <v>44</v>
      </c>
      <c r="B50" s="34">
        <v>440</v>
      </c>
      <c r="C50" s="41">
        <f>C30+C40+C41</f>
        <v>1137.54</v>
      </c>
      <c r="D50" s="41">
        <f>D30+D40+D41</f>
        <v>966.1</v>
      </c>
      <c r="E50" s="20">
        <f t="shared" si="3"/>
        <v>-171.43999999999994</v>
      </c>
      <c r="F50" s="19">
        <f t="shared" si="4"/>
        <v>0.84928881621745178</v>
      </c>
      <c r="G50" s="18">
        <f t="shared" si="5"/>
        <v>-0.15071118378254822</v>
      </c>
    </row>
    <row r="51" spans="1:10" ht="16.5" x14ac:dyDescent="0.25">
      <c r="A51" s="40"/>
      <c r="B51" s="34">
        <v>450</v>
      </c>
      <c r="C51" s="39"/>
      <c r="D51" s="39"/>
      <c r="E51" s="20">
        <f t="shared" si="3"/>
        <v>0</v>
      </c>
      <c r="F51" s="19">
        <f t="shared" si="4"/>
        <v>0</v>
      </c>
      <c r="G51" s="18">
        <f t="shared" si="5"/>
        <v>0</v>
      </c>
      <c r="J51" s="38"/>
    </row>
    <row r="52" spans="1:10" s="24" customFormat="1" ht="16.5" x14ac:dyDescent="0.25">
      <c r="A52" s="27" t="s">
        <v>43</v>
      </c>
      <c r="B52" s="26"/>
      <c r="C52" s="21"/>
      <c r="D52" s="21"/>
      <c r="E52" s="20"/>
      <c r="F52" s="19"/>
      <c r="G52" s="18">
        <f t="shared" si="5"/>
        <v>0</v>
      </c>
    </row>
    <row r="53" spans="1:10" ht="16.5" x14ac:dyDescent="0.25">
      <c r="A53" s="23" t="s">
        <v>42</v>
      </c>
      <c r="B53" s="22">
        <v>500</v>
      </c>
      <c r="C53" s="20">
        <v>85</v>
      </c>
      <c r="D53" s="20">
        <f>D54+D55+D56</f>
        <v>0</v>
      </c>
      <c r="E53" s="20">
        <f>D53-C53</f>
        <v>-85</v>
      </c>
      <c r="F53" s="19">
        <f>IFERROR(D53/C53,)</f>
        <v>0</v>
      </c>
      <c r="G53" s="18">
        <f t="shared" si="5"/>
        <v>-1</v>
      </c>
    </row>
    <row r="54" spans="1:10" ht="16.5" x14ac:dyDescent="0.25">
      <c r="A54" s="35" t="s">
        <v>41</v>
      </c>
      <c r="B54" s="34">
        <v>501</v>
      </c>
      <c r="C54" s="21">
        <v>85</v>
      </c>
      <c r="D54" s="21">
        <v>0</v>
      </c>
      <c r="E54" s="20">
        <f>D54-C54</f>
        <v>-85</v>
      </c>
      <c r="F54" s="19">
        <f>IFERROR(D54/C54,)</f>
        <v>0</v>
      </c>
      <c r="G54" s="18">
        <f t="shared" si="5"/>
        <v>-1</v>
      </c>
    </row>
    <row r="55" spans="1:10" ht="16.5" x14ac:dyDescent="0.25">
      <c r="A55" s="35" t="s">
        <v>40</v>
      </c>
      <c r="B55" s="34">
        <v>502</v>
      </c>
      <c r="C55" s="21">
        <f>'[1]2021 (план)'!F80</f>
        <v>0</v>
      </c>
      <c r="D55" s="21">
        <f>'[1]2021 факт як сума кварталів'!D80</f>
        <v>0</v>
      </c>
      <c r="E55" s="20">
        <f>D55-C55</f>
        <v>0</v>
      </c>
      <c r="F55" s="19">
        <f>IFERROR(D55/C55,)</f>
        <v>0</v>
      </c>
      <c r="G55" s="18">
        <f t="shared" si="5"/>
        <v>0</v>
      </c>
    </row>
    <row r="56" spans="1:10" ht="18.75" x14ac:dyDescent="0.25">
      <c r="A56" s="37" t="s">
        <v>39</v>
      </c>
      <c r="B56" s="34">
        <v>503</v>
      </c>
      <c r="C56" s="21">
        <v>0</v>
      </c>
      <c r="D56" s="21">
        <v>0</v>
      </c>
      <c r="E56" s="20">
        <f>D56-C56</f>
        <v>0</v>
      </c>
      <c r="F56" s="19">
        <f>IFERROR(D56/C56,)</f>
        <v>0</v>
      </c>
      <c r="G56" s="18">
        <f t="shared" si="5"/>
        <v>0</v>
      </c>
    </row>
    <row r="57" spans="1:10" ht="16.5" x14ac:dyDescent="0.25">
      <c r="A57" s="36" t="s">
        <v>38</v>
      </c>
      <c r="B57" s="36" t="s">
        <v>37</v>
      </c>
      <c r="C57" s="36" t="s">
        <v>36</v>
      </c>
      <c r="D57" s="36" t="s">
        <v>35</v>
      </c>
      <c r="E57" s="36" t="s">
        <v>34</v>
      </c>
      <c r="F57" s="36" t="s">
        <v>33</v>
      </c>
      <c r="G57" s="18"/>
    </row>
    <row r="58" spans="1:10" ht="16.5" customHeight="1" x14ac:dyDescent="0.25">
      <c r="A58" s="23" t="s">
        <v>32</v>
      </c>
      <c r="B58" s="22">
        <v>510</v>
      </c>
      <c r="C58" s="20">
        <f>C59+C60+C61+C62+C63+C64</f>
        <v>0</v>
      </c>
      <c r="D58" s="20">
        <f>D59+D60+D61+D62+D63+D64</f>
        <v>0</v>
      </c>
      <c r="E58" s="20">
        <f t="shared" ref="E58:E64" si="6">D58-C58</f>
        <v>0</v>
      </c>
      <c r="F58" s="19">
        <f t="shared" ref="F58:F64" si="7">IFERROR(D58/C58,)</f>
        <v>0</v>
      </c>
      <c r="G58" s="18">
        <f t="shared" ref="G58:G85" si="8">IFERROR(D58/C58-100%,)</f>
        <v>0</v>
      </c>
    </row>
    <row r="59" spans="1:10" ht="16.5" x14ac:dyDescent="0.25">
      <c r="A59" s="35" t="s">
        <v>31</v>
      </c>
      <c r="B59" s="34">
        <v>511</v>
      </c>
      <c r="C59" s="21">
        <f>'[1]2021 (план)'!F84</f>
        <v>0</v>
      </c>
      <c r="D59" s="21">
        <f>'[1]2021 факт як сума кварталів'!D84</f>
        <v>0</v>
      </c>
      <c r="E59" s="20">
        <f t="shared" si="6"/>
        <v>0</v>
      </c>
      <c r="F59" s="19">
        <f t="shared" si="7"/>
        <v>0</v>
      </c>
      <c r="G59" s="18">
        <f t="shared" si="8"/>
        <v>0</v>
      </c>
    </row>
    <row r="60" spans="1:10" ht="16.5" x14ac:dyDescent="0.25">
      <c r="A60" s="35" t="s">
        <v>30</v>
      </c>
      <c r="B60" s="34">
        <v>512</v>
      </c>
      <c r="C60" s="21">
        <v>0</v>
      </c>
      <c r="D60" s="21">
        <v>0</v>
      </c>
      <c r="E60" s="20">
        <f t="shared" si="6"/>
        <v>0</v>
      </c>
      <c r="F60" s="19">
        <f t="shared" si="7"/>
        <v>0</v>
      </c>
      <c r="G60" s="18">
        <f t="shared" si="8"/>
        <v>0</v>
      </c>
    </row>
    <row r="61" spans="1:10" ht="16.5" x14ac:dyDescent="0.25">
      <c r="A61" s="35" t="s">
        <v>29</v>
      </c>
      <c r="B61" s="34">
        <v>513</v>
      </c>
      <c r="C61" s="21">
        <f>'[1]2021 (план)'!F86</f>
        <v>0</v>
      </c>
      <c r="D61" s="21">
        <f>'[1]2021 факт як сума кварталів'!D86</f>
        <v>0</v>
      </c>
      <c r="E61" s="20">
        <f t="shared" si="6"/>
        <v>0</v>
      </c>
      <c r="F61" s="19">
        <f t="shared" si="7"/>
        <v>0</v>
      </c>
      <c r="G61" s="18">
        <f t="shared" si="8"/>
        <v>0</v>
      </c>
    </row>
    <row r="62" spans="1:10" ht="16.5" x14ac:dyDescent="0.25">
      <c r="A62" s="35" t="s">
        <v>28</v>
      </c>
      <c r="B62" s="34">
        <v>514</v>
      </c>
      <c r="C62" s="21">
        <f>'[1]2021 (план)'!F87</f>
        <v>0</v>
      </c>
      <c r="D62" s="21">
        <f>'[1]2021 факт як сума кварталів'!D87</f>
        <v>0</v>
      </c>
      <c r="E62" s="20">
        <f t="shared" si="6"/>
        <v>0</v>
      </c>
      <c r="F62" s="19">
        <f t="shared" si="7"/>
        <v>0</v>
      </c>
      <c r="G62" s="18">
        <f t="shared" si="8"/>
        <v>0</v>
      </c>
    </row>
    <row r="63" spans="1:10" ht="16.5" x14ac:dyDescent="0.25">
      <c r="A63" s="35" t="s">
        <v>27</v>
      </c>
      <c r="B63" s="34">
        <v>515</v>
      </c>
      <c r="C63" s="21">
        <v>0</v>
      </c>
      <c r="D63" s="21">
        <f>'[1]2021 факт як сума кварталів'!D88</f>
        <v>0</v>
      </c>
      <c r="E63" s="20">
        <f t="shared" si="6"/>
        <v>0</v>
      </c>
      <c r="F63" s="19">
        <f t="shared" si="7"/>
        <v>0</v>
      </c>
      <c r="G63" s="18">
        <f t="shared" si="8"/>
        <v>0</v>
      </c>
    </row>
    <row r="64" spans="1:10" ht="16.5" x14ac:dyDescent="0.25">
      <c r="A64" s="35" t="s">
        <v>26</v>
      </c>
      <c r="B64" s="34">
        <v>516</v>
      </c>
      <c r="C64" s="21">
        <v>0</v>
      </c>
      <c r="D64" s="21">
        <v>0</v>
      </c>
      <c r="E64" s="20">
        <f t="shared" si="6"/>
        <v>0</v>
      </c>
      <c r="F64" s="19">
        <f t="shared" si="7"/>
        <v>0</v>
      </c>
      <c r="G64" s="18">
        <f t="shared" si="8"/>
        <v>0</v>
      </c>
    </row>
    <row r="65" spans="1:12" s="12" customFormat="1" ht="16.5" x14ac:dyDescent="0.25">
      <c r="A65" s="32" t="s">
        <v>25</v>
      </c>
      <c r="B65" s="31"/>
      <c r="C65" s="30"/>
      <c r="D65" s="30"/>
      <c r="E65" s="29"/>
      <c r="F65" s="28"/>
      <c r="G65" s="18">
        <f t="shared" si="8"/>
        <v>0</v>
      </c>
    </row>
    <row r="66" spans="1:12" ht="16.5" x14ac:dyDescent="0.25">
      <c r="A66" s="23" t="s">
        <v>24</v>
      </c>
      <c r="B66" s="22">
        <v>600</v>
      </c>
      <c r="C66" s="25">
        <f>C67+C68+C69+C70</f>
        <v>0</v>
      </c>
      <c r="D66" s="25">
        <f>D67+D68+D69+D70</f>
        <v>0</v>
      </c>
      <c r="E66" s="20">
        <f t="shared" ref="E66:E78" si="9">D66-C66</f>
        <v>0</v>
      </c>
      <c r="F66" s="19">
        <f t="shared" ref="F66:F78" si="10">IFERROR(D66/C66,)</f>
        <v>0</v>
      </c>
      <c r="G66" s="18">
        <f t="shared" si="8"/>
        <v>0</v>
      </c>
    </row>
    <row r="67" spans="1:12" ht="16.5" x14ac:dyDescent="0.25">
      <c r="A67" s="35" t="s">
        <v>23</v>
      </c>
      <c r="B67" s="34">
        <v>601</v>
      </c>
      <c r="C67" s="21">
        <f>'[1]2021 (план)'!F92</f>
        <v>0</v>
      </c>
      <c r="D67" s="21">
        <f>'[1]2021 факт як сума кварталів'!D92</f>
        <v>0</v>
      </c>
      <c r="E67" s="20">
        <f t="shared" si="9"/>
        <v>0</v>
      </c>
      <c r="F67" s="19">
        <f t="shared" si="10"/>
        <v>0</v>
      </c>
      <c r="G67" s="18">
        <f t="shared" si="8"/>
        <v>0</v>
      </c>
    </row>
    <row r="68" spans="1:12" ht="16.5" x14ac:dyDescent="0.25">
      <c r="A68" s="35" t="s">
        <v>22</v>
      </c>
      <c r="B68" s="34">
        <v>602</v>
      </c>
      <c r="C68" s="21">
        <f>'[1]2021 (план)'!F93</f>
        <v>0</v>
      </c>
      <c r="D68" s="21">
        <f>'[1]2021 факт як сума кварталів'!D93</f>
        <v>0</v>
      </c>
      <c r="E68" s="20">
        <f t="shared" si="9"/>
        <v>0</v>
      </c>
      <c r="F68" s="19">
        <f t="shared" si="10"/>
        <v>0</v>
      </c>
      <c r="G68" s="18">
        <f t="shared" si="8"/>
        <v>0</v>
      </c>
    </row>
    <row r="69" spans="1:12" ht="16.5" x14ac:dyDescent="0.25">
      <c r="A69" s="35" t="s">
        <v>17</v>
      </c>
      <c r="B69" s="34">
        <v>603</v>
      </c>
      <c r="C69" s="21">
        <f>'[1]2021 (план)'!F94</f>
        <v>0</v>
      </c>
      <c r="D69" s="21">
        <f>'[1]2021 факт як сума кварталів'!D94</f>
        <v>0</v>
      </c>
      <c r="E69" s="20">
        <f t="shared" si="9"/>
        <v>0</v>
      </c>
      <c r="F69" s="19">
        <f t="shared" si="10"/>
        <v>0</v>
      </c>
      <c r="G69" s="18">
        <f t="shared" si="8"/>
        <v>0</v>
      </c>
    </row>
    <row r="70" spans="1:12" ht="16.5" x14ac:dyDescent="0.25">
      <c r="A70" s="35" t="s">
        <v>21</v>
      </c>
      <c r="B70" s="34">
        <v>610</v>
      </c>
      <c r="C70" s="21">
        <f>'[1]2021 (план)'!F95</f>
        <v>0</v>
      </c>
      <c r="D70" s="21">
        <f>'[1]2021 факт як сума кварталів'!D95</f>
        <v>0</v>
      </c>
      <c r="E70" s="20">
        <f t="shared" si="9"/>
        <v>0</v>
      </c>
      <c r="F70" s="19">
        <f t="shared" si="10"/>
        <v>0</v>
      </c>
      <c r="G70" s="18">
        <f t="shared" si="8"/>
        <v>0</v>
      </c>
    </row>
    <row r="71" spans="1:12" ht="16.5" x14ac:dyDescent="0.25">
      <c r="A71" s="23" t="s">
        <v>20</v>
      </c>
      <c r="B71" s="22">
        <v>620</v>
      </c>
      <c r="C71" s="25">
        <f>C72+C73+C74+C75</f>
        <v>0</v>
      </c>
      <c r="D71" s="25">
        <f>D72+D73+D74+D75</f>
        <v>0</v>
      </c>
      <c r="E71" s="20">
        <f t="shared" si="9"/>
        <v>0</v>
      </c>
      <c r="F71" s="19">
        <f t="shared" si="10"/>
        <v>0</v>
      </c>
      <c r="G71" s="18">
        <f t="shared" si="8"/>
        <v>0</v>
      </c>
    </row>
    <row r="72" spans="1:12" ht="16.5" x14ac:dyDescent="0.25">
      <c r="A72" s="35" t="s">
        <v>19</v>
      </c>
      <c r="B72" s="34">
        <v>621</v>
      </c>
      <c r="C72" s="21">
        <f>'[1]2021 (план)'!F97</f>
        <v>0</v>
      </c>
      <c r="D72" s="21">
        <f>'[1]2021 факт як сума кварталів'!D97</f>
        <v>0</v>
      </c>
      <c r="E72" s="20">
        <f t="shared" si="9"/>
        <v>0</v>
      </c>
      <c r="F72" s="19">
        <f t="shared" si="10"/>
        <v>0</v>
      </c>
      <c r="G72" s="18">
        <f t="shared" si="8"/>
        <v>0</v>
      </c>
    </row>
    <row r="73" spans="1:12" ht="16.5" x14ac:dyDescent="0.25">
      <c r="A73" s="35" t="s">
        <v>18</v>
      </c>
      <c r="B73" s="34">
        <v>622</v>
      </c>
      <c r="C73" s="21">
        <f>'[1]2021 (план)'!F98</f>
        <v>0</v>
      </c>
      <c r="D73" s="21">
        <f>'[1]2021 факт як сума кварталів'!D98</f>
        <v>0</v>
      </c>
      <c r="E73" s="20">
        <f t="shared" si="9"/>
        <v>0</v>
      </c>
      <c r="F73" s="19">
        <f t="shared" si="10"/>
        <v>0</v>
      </c>
      <c r="G73" s="18">
        <f t="shared" si="8"/>
        <v>0</v>
      </c>
    </row>
    <row r="74" spans="1:12" ht="16.5" x14ac:dyDescent="0.25">
      <c r="A74" s="35" t="s">
        <v>17</v>
      </c>
      <c r="B74" s="34">
        <v>623</v>
      </c>
      <c r="C74" s="21">
        <f>'[1]2021 (план)'!F99</f>
        <v>0</v>
      </c>
      <c r="D74" s="21">
        <f>'[1]2021 факт як сума кварталів'!D99</f>
        <v>0</v>
      </c>
      <c r="E74" s="20">
        <f t="shared" si="9"/>
        <v>0</v>
      </c>
      <c r="F74" s="19">
        <f t="shared" si="10"/>
        <v>0</v>
      </c>
      <c r="G74" s="18">
        <f t="shared" si="8"/>
        <v>0</v>
      </c>
    </row>
    <row r="75" spans="1:12" ht="16.5" x14ac:dyDescent="0.25">
      <c r="A75" s="35" t="s">
        <v>16</v>
      </c>
      <c r="B75" s="34">
        <v>624</v>
      </c>
      <c r="C75" s="21">
        <f>'[1]2021 (план)'!F100</f>
        <v>0</v>
      </c>
      <c r="D75" s="21">
        <f>'[1]2021 факт як сума кварталів'!D100</f>
        <v>0</v>
      </c>
      <c r="E75" s="20">
        <f t="shared" si="9"/>
        <v>0</v>
      </c>
      <c r="F75" s="19">
        <f t="shared" si="10"/>
        <v>0</v>
      </c>
      <c r="G75" s="18">
        <f t="shared" si="8"/>
        <v>0</v>
      </c>
    </row>
    <row r="76" spans="1:12" s="12" customFormat="1" ht="16.5" x14ac:dyDescent="0.25">
      <c r="A76" s="32" t="s">
        <v>15</v>
      </c>
      <c r="B76" s="31">
        <v>700</v>
      </c>
      <c r="C76" s="25">
        <f>C16+C17+C18+C19+C20+C53</f>
        <v>21010.399999999998</v>
      </c>
      <c r="D76" s="25">
        <f>D16+D17+D18+D19+D20+D53+D66</f>
        <v>20656.8</v>
      </c>
      <c r="E76" s="20">
        <f t="shared" si="9"/>
        <v>-353.59999999999854</v>
      </c>
      <c r="F76" s="19">
        <f t="shared" si="10"/>
        <v>0.98317023950043791</v>
      </c>
      <c r="G76" s="18">
        <f t="shared" si="8"/>
        <v>-1.6829760499562085E-2</v>
      </c>
    </row>
    <row r="77" spans="1:12" s="12" customFormat="1" ht="16.5" x14ac:dyDescent="0.25">
      <c r="A77" s="32" t="s">
        <v>14</v>
      </c>
      <c r="B77" s="31">
        <v>800</v>
      </c>
      <c r="C77" s="25">
        <f>C24+C58</f>
        <v>20813.580000000002</v>
      </c>
      <c r="D77" s="25">
        <f>D24+D58</f>
        <v>20544.399999999998</v>
      </c>
      <c r="E77" s="20">
        <f t="shared" si="9"/>
        <v>-269.18000000000393</v>
      </c>
      <c r="F77" s="19">
        <f t="shared" si="10"/>
        <v>0.98706709753920263</v>
      </c>
      <c r="G77" s="18">
        <f t="shared" si="8"/>
        <v>-1.2932902460797369E-2</v>
      </c>
      <c r="I77" s="33"/>
      <c r="J77" s="33"/>
      <c r="K77" s="33"/>
      <c r="L77" s="33"/>
    </row>
    <row r="78" spans="1:12" s="12" customFormat="1" ht="16.5" x14ac:dyDescent="0.25">
      <c r="A78" s="32" t="s">
        <v>13</v>
      </c>
      <c r="B78" s="31">
        <v>850</v>
      </c>
      <c r="C78" s="25">
        <f>C76-C77</f>
        <v>196.81999999999607</v>
      </c>
      <c r="D78" s="25">
        <f>D76-D77</f>
        <v>112.40000000000146</v>
      </c>
      <c r="E78" s="20">
        <f t="shared" si="9"/>
        <v>-84.419999999994616</v>
      </c>
      <c r="F78" s="19">
        <f t="shared" si="10"/>
        <v>0.57108017477900463</v>
      </c>
      <c r="G78" s="18">
        <f t="shared" si="8"/>
        <v>-0.42891982522099537</v>
      </c>
    </row>
    <row r="79" spans="1:12" s="2" customFormat="1" ht="16.5" x14ac:dyDescent="0.25">
      <c r="A79" s="27" t="s">
        <v>12</v>
      </c>
      <c r="B79" s="26"/>
      <c r="C79" s="30"/>
      <c r="D79" s="30"/>
      <c r="E79" s="29"/>
      <c r="F79" s="28"/>
      <c r="G79" s="18">
        <f t="shared" si="8"/>
        <v>0</v>
      </c>
    </row>
    <row r="80" spans="1:12" s="24" customFormat="1" ht="16.5" x14ac:dyDescent="0.25">
      <c r="A80" s="27" t="s">
        <v>11</v>
      </c>
      <c r="B80" s="26"/>
      <c r="C80" s="25">
        <v>6220.8</v>
      </c>
      <c r="D80" s="25">
        <v>6220.8</v>
      </c>
      <c r="E80" s="20">
        <f t="shared" ref="E80:E85" si="11">D80-C80</f>
        <v>0</v>
      </c>
      <c r="F80" s="19">
        <f t="shared" ref="F80:F85" si="12">IFERROR(D80/C80,)</f>
        <v>1</v>
      </c>
      <c r="G80" s="18">
        <f t="shared" si="8"/>
        <v>0</v>
      </c>
    </row>
    <row r="81" spans="1:7" s="24" customFormat="1" ht="16.5" x14ac:dyDescent="0.25">
      <c r="A81" s="27" t="s">
        <v>10</v>
      </c>
      <c r="B81" s="26"/>
      <c r="C81" s="25">
        <v>7900</v>
      </c>
      <c r="D81" s="25">
        <v>7637.1</v>
      </c>
      <c r="E81" s="20">
        <f t="shared" si="11"/>
        <v>-262.89999999999964</v>
      </c>
      <c r="F81" s="19">
        <f t="shared" si="12"/>
        <v>0.96672151898734182</v>
      </c>
      <c r="G81" s="18">
        <f t="shared" si="8"/>
        <v>-3.3278481012658179E-2</v>
      </c>
    </row>
    <row r="82" spans="1:7" ht="16.5" x14ac:dyDescent="0.25">
      <c r="A82" s="23" t="s">
        <v>9</v>
      </c>
      <c r="B82" s="22">
        <v>900</v>
      </c>
      <c r="C82" s="21">
        <v>132</v>
      </c>
      <c r="D82" s="21">
        <v>132</v>
      </c>
      <c r="E82" s="20">
        <f t="shared" si="11"/>
        <v>0</v>
      </c>
      <c r="F82" s="19">
        <f t="shared" si="12"/>
        <v>1</v>
      </c>
      <c r="G82" s="18">
        <f t="shared" si="8"/>
        <v>0</v>
      </c>
    </row>
    <row r="83" spans="1:7" ht="16.5" x14ac:dyDescent="0.25">
      <c r="A83" s="23" t="s">
        <v>8</v>
      </c>
      <c r="B83" s="22">
        <v>910</v>
      </c>
      <c r="C83" s="21">
        <v>12898.5</v>
      </c>
      <c r="D83" s="21">
        <v>17087.5</v>
      </c>
      <c r="E83" s="20">
        <f t="shared" si="11"/>
        <v>4189</v>
      </c>
      <c r="F83" s="19">
        <f t="shared" si="12"/>
        <v>1.3247664457107415</v>
      </c>
      <c r="G83" s="18">
        <f t="shared" si="8"/>
        <v>0.32476644571074154</v>
      </c>
    </row>
    <row r="84" spans="1:7" ht="16.5" x14ac:dyDescent="0.25">
      <c r="A84" s="23" t="s">
        <v>7</v>
      </c>
      <c r="B84" s="22">
        <v>920</v>
      </c>
      <c r="C84" s="21">
        <f>'[1]2021 (план)'!E109</f>
        <v>0</v>
      </c>
      <c r="D84" s="21">
        <f>'[1]2021 факт як сума кварталів'!D109</f>
        <v>0</v>
      </c>
      <c r="E84" s="20">
        <f t="shared" si="11"/>
        <v>0</v>
      </c>
      <c r="F84" s="19">
        <f t="shared" si="12"/>
        <v>0</v>
      </c>
      <c r="G84" s="18">
        <f t="shared" si="8"/>
        <v>0</v>
      </c>
    </row>
    <row r="85" spans="1:7" ht="16.5" x14ac:dyDescent="0.25">
      <c r="A85" s="23" t="s">
        <v>6</v>
      </c>
      <c r="B85" s="22">
        <v>930</v>
      </c>
      <c r="C85" s="21">
        <v>0</v>
      </c>
      <c r="D85" s="21">
        <v>0</v>
      </c>
      <c r="E85" s="20">
        <f t="shared" si="11"/>
        <v>0</v>
      </c>
      <c r="F85" s="19">
        <f t="shared" si="12"/>
        <v>0</v>
      </c>
      <c r="G85" s="18">
        <f t="shared" si="8"/>
        <v>0</v>
      </c>
    </row>
    <row r="86" spans="1:7" ht="16.5" x14ac:dyDescent="0.25">
      <c r="A86" s="23" t="s">
        <v>5</v>
      </c>
      <c r="B86" s="22">
        <v>940</v>
      </c>
      <c r="C86" s="21">
        <v>0</v>
      </c>
      <c r="D86" s="21">
        <v>0</v>
      </c>
      <c r="E86" s="20">
        <v>0</v>
      </c>
      <c r="F86" s="19">
        <v>0</v>
      </c>
      <c r="G86" s="18"/>
    </row>
    <row r="87" spans="1:7" ht="16.5" customHeight="1" x14ac:dyDescent="0.25">
      <c r="A87" s="23" t="s">
        <v>4</v>
      </c>
      <c r="B87" s="22">
        <v>950</v>
      </c>
      <c r="C87" s="21">
        <f>'[1]2021 (план)'!E111</f>
        <v>0</v>
      </c>
      <c r="D87" s="21">
        <f>'[1]2021 факт як сума кварталів'!D111</f>
        <v>0</v>
      </c>
      <c r="E87" s="20">
        <f>D87-C87</f>
        <v>0</v>
      </c>
      <c r="F87" s="19">
        <f>IFERROR(D87/C87,)</f>
        <v>0</v>
      </c>
      <c r="G87" s="18">
        <f>IFERROR(D87/C87-100%,)</f>
        <v>0</v>
      </c>
    </row>
    <row r="90" spans="1:7" s="2" customFormat="1" x14ac:dyDescent="0.2">
      <c r="A90" s="17"/>
    </row>
    <row r="91" spans="1:7" s="11" customFormat="1" ht="16.5" x14ac:dyDescent="0.25">
      <c r="A91" s="14" t="s">
        <v>3</v>
      </c>
      <c r="C91" s="57"/>
      <c r="D91" s="57"/>
      <c r="E91" s="58" t="s">
        <v>2</v>
      </c>
      <c r="F91" s="58"/>
      <c r="G91" s="15"/>
    </row>
    <row r="92" spans="1:7" s="11" customFormat="1" ht="16.5" x14ac:dyDescent="0.25">
      <c r="A92" s="14"/>
      <c r="C92" s="16"/>
      <c r="D92" s="16"/>
      <c r="G92" s="15"/>
    </row>
    <row r="93" spans="1:7" s="11" customFormat="1" ht="16.5" x14ac:dyDescent="0.25">
      <c r="A93" s="14"/>
      <c r="G93" s="15"/>
    </row>
    <row r="94" spans="1:7" s="11" customFormat="1" ht="16.5" x14ac:dyDescent="0.25">
      <c r="A94" s="14" t="s">
        <v>1</v>
      </c>
      <c r="C94" s="57"/>
      <c r="D94" s="57"/>
      <c r="E94" s="13" t="s">
        <v>0</v>
      </c>
      <c r="F94" s="12"/>
    </row>
    <row r="95" spans="1:7" s="2" customFormat="1" ht="16.5" x14ac:dyDescent="0.2">
      <c r="A95" s="9"/>
      <c r="E95" s="10"/>
      <c r="F95" s="10"/>
    </row>
    <row r="96" spans="1:7" s="2" customFormat="1" ht="16.5" x14ac:dyDescent="0.2">
      <c r="A96" s="9"/>
    </row>
    <row r="97" spans="1:7" ht="16.5" x14ac:dyDescent="0.2">
      <c r="A97" s="6"/>
      <c r="B97" s="4"/>
      <c r="C97" s="59"/>
      <c r="D97" s="59"/>
      <c r="E97" s="59"/>
      <c r="F97" s="7"/>
    </row>
    <row r="98" spans="1:7" ht="16.5" x14ac:dyDescent="0.2">
      <c r="A98" s="6"/>
      <c r="B98" s="4"/>
      <c r="C98" s="7"/>
      <c r="D98" s="8"/>
      <c r="E98" s="7"/>
      <c r="F98" s="7"/>
    </row>
    <row r="99" spans="1:7" x14ac:dyDescent="0.2">
      <c r="B99" s="4"/>
      <c r="F99" s="7"/>
    </row>
    <row r="100" spans="1:7" ht="16.5" x14ac:dyDescent="0.2">
      <c r="A100" s="6"/>
      <c r="B100" s="4"/>
      <c r="C100" s="4"/>
      <c r="D100" s="5"/>
      <c r="E100" s="4"/>
      <c r="F100" s="4"/>
      <c r="G100" s="4"/>
    </row>
  </sheetData>
  <mergeCells count="22">
    <mergeCell ref="B6:F6"/>
    <mergeCell ref="B1:F1"/>
    <mergeCell ref="B2:F2"/>
    <mergeCell ref="B3:F3"/>
    <mergeCell ref="B4:F4"/>
    <mergeCell ref="B5:F5"/>
    <mergeCell ref="G13:G14"/>
    <mergeCell ref="B7:F7"/>
    <mergeCell ref="B8:F8"/>
    <mergeCell ref="B9:F9"/>
    <mergeCell ref="B10:F10"/>
    <mergeCell ref="A11:F11"/>
    <mergeCell ref="A12:F12"/>
    <mergeCell ref="C91:D91"/>
    <mergeCell ref="E91:F91"/>
    <mergeCell ref="C94:D94"/>
    <mergeCell ref="C97:E97"/>
    <mergeCell ref="A13:A14"/>
    <mergeCell ref="B13:B14"/>
    <mergeCell ref="C13:C14"/>
    <mergeCell ref="D13:D14"/>
    <mergeCell ref="E13:F13"/>
  </mergeCells>
  <printOptions horizontalCentered="1" verticalCentered="1"/>
  <pageMargins left="0.23622047244094491" right="0.19685039370078741" top="0.78740157480314965" bottom="0.19685039370078741" header="0" footer="0"/>
  <pageSetup paperSize="9" scale="74" fitToHeight="0" orientation="landscape" r:id="rId1"/>
  <rowBreaks count="2" manualBreakCount="2">
    <brk id="30" max="5" man="1"/>
    <brk id="5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2кв</vt:lpstr>
      <vt:lpstr>'2кв'!Область_друку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userPC</dc:creator>
  <cp:lastModifiedBy>userPC</cp:lastModifiedBy>
  <cp:lastPrinted>2025-09-10T06:36:21Z</cp:lastPrinted>
  <dcterms:created xsi:type="dcterms:W3CDTF">2025-09-09T09:45:43Z</dcterms:created>
  <dcterms:modified xsi:type="dcterms:W3CDTF">2025-09-10T07:05:32Z</dcterms:modified>
</cp:coreProperties>
</file>