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Desktop\"/>
    </mc:Choice>
  </mc:AlternateContent>
  <xr:revisionPtr revIDLastSave="0" documentId="13_ncr:1_{0B444C72-5CDD-4C5E-AD3B-1DD586AEA2F7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РІК   2024р" sheetId="1" r:id="rId1"/>
  </sheets>
  <definedNames>
    <definedName name="_xlnm.Print_Area" localSheetId="0">'РІК   2024р'!$A$1:$H$152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3" i="1" l="1"/>
  <c r="C53" i="1" s="1"/>
  <c r="E43" i="1" l="1"/>
  <c r="E34" i="1"/>
  <c r="E33" i="1" l="1"/>
  <c r="D139" i="1" l="1"/>
  <c r="H139" i="1" s="1"/>
  <c r="D137" i="1"/>
  <c r="C137" i="1"/>
  <c r="H135" i="1"/>
  <c r="F135" i="1"/>
  <c r="H128" i="1"/>
  <c r="H126" i="1"/>
  <c r="H120" i="1"/>
  <c r="F120" i="1"/>
  <c r="D119" i="1"/>
  <c r="C119" i="1"/>
  <c r="E117" i="1"/>
  <c r="D117" i="1"/>
  <c r="C117" i="1"/>
  <c r="H115" i="1"/>
  <c r="F115" i="1"/>
  <c r="E98" i="1"/>
  <c r="C96" i="1"/>
  <c r="H96" i="1" s="1"/>
  <c r="H95" i="1"/>
  <c r="G95" i="1"/>
  <c r="H94" i="1"/>
  <c r="G94" i="1"/>
  <c r="H92" i="1"/>
  <c r="G92" i="1"/>
  <c r="H90" i="1"/>
  <c r="G90" i="1"/>
  <c r="C68" i="1"/>
  <c r="C73" i="1" s="1"/>
  <c r="G66" i="1"/>
  <c r="H64" i="1"/>
  <c r="E61" i="1"/>
  <c r="G61" i="1" s="1"/>
  <c r="H59" i="1"/>
  <c r="G59" i="1"/>
  <c r="H57" i="1"/>
  <c r="G57" i="1"/>
  <c r="G45" i="1"/>
  <c r="H44" i="1"/>
  <c r="G44" i="1"/>
  <c r="H43" i="1"/>
  <c r="G43" i="1"/>
  <c r="G42" i="1"/>
  <c r="G41" i="1"/>
  <c r="H40" i="1"/>
  <c r="G40" i="1"/>
  <c r="G39" i="1"/>
  <c r="E53" i="1"/>
  <c r="G37" i="1"/>
  <c r="G36" i="1"/>
  <c r="G35" i="1"/>
  <c r="H34" i="1"/>
  <c r="G34" i="1"/>
  <c r="H33" i="1"/>
  <c r="H137" i="1" l="1"/>
  <c r="H117" i="1"/>
  <c r="F117" i="1"/>
  <c r="C98" i="1"/>
  <c r="H98" i="1" s="1"/>
  <c r="H53" i="1"/>
  <c r="G53" i="1"/>
  <c r="H61" i="1"/>
  <c r="G98" i="1"/>
  <c r="G38" i="1"/>
  <c r="H38" i="1"/>
  <c r="E68" i="1"/>
  <c r="G33" i="1"/>
  <c r="G96" i="1"/>
  <c r="H68" i="1" l="1"/>
  <c r="G68" i="1"/>
  <c r="E73" i="1"/>
  <c r="J75" i="1" s="1"/>
</calcChain>
</file>

<file path=xl/sharedStrings.xml><?xml version="1.0" encoding="utf-8"?>
<sst xmlns="http://schemas.openxmlformats.org/spreadsheetml/2006/main" count="125" uniqueCount="117">
  <si>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</t>
    </r>
    <r>
      <rPr>
        <b/>
        <sz val="12"/>
        <color theme="1"/>
        <rFont val="Times New Roman"/>
        <family val="1"/>
        <charset val="204"/>
      </rPr>
      <t>Додаток 2</t>
    </r>
  </si>
  <si>
    <t xml:space="preserve">                                                                                       до Порядку складання, затвердження</t>
  </si>
  <si>
    <t xml:space="preserve">                                                                                       та контролю виконання фінансового </t>
  </si>
  <si>
    <t xml:space="preserve">                                                                                       плану комунальних підприємств </t>
  </si>
  <si>
    <t xml:space="preserve">                                                                                       КНП «Новояричівська районна лікарня» </t>
  </si>
  <si>
    <t>коди</t>
  </si>
  <si>
    <t>Рік</t>
  </si>
  <si>
    <t>Підприємство   КНП «Новояричівська районна лікарня»</t>
  </si>
  <si>
    <t>за ЄДРПОУ</t>
  </si>
  <si>
    <t xml:space="preserve">Орган управління  </t>
  </si>
  <si>
    <t>за СПОДУ</t>
  </si>
  <si>
    <t>Галузь  Охорона здоров’я</t>
  </si>
  <si>
    <t>за ЗКГНГ</t>
  </si>
  <si>
    <t>Вид економічної діяльності   Загальна медична практика</t>
  </si>
  <si>
    <t>за КВЕД</t>
  </si>
  <si>
    <t>86.10</t>
  </si>
  <si>
    <t>Телефон  096-937-5497</t>
  </si>
  <si>
    <t>Прізвище та ініціали керівника   Бурлаків О.Я.</t>
  </si>
  <si>
    <t>ЗВІТ ПРО ВИКОНАННЯ ФІНАНСОВОГО ПЛАНУ ПІДПРИЄМСТВА</t>
  </si>
  <si>
    <t>(квартал, рік)</t>
  </si>
  <si>
    <t xml:space="preserve"> Основні фінансові показники</t>
  </si>
  <si>
    <t>Одиниці виміру: тис. гривень</t>
  </si>
  <si>
    <t xml:space="preserve">Показники </t>
  </si>
  <si>
    <t>Код рядка</t>
  </si>
  <si>
    <t>План</t>
  </si>
  <si>
    <t>Факт</t>
  </si>
  <si>
    <t>Відхилення</t>
  </si>
  <si>
    <t>Виконання</t>
  </si>
  <si>
    <t>(+,-)</t>
  </si>
  <si>
    <t>( %)</t>
  </si>
  <si>
    <t xml:space="preserve">                                                        </t>
  </si>
  <si>
    <t>І. Формування прибутку підприємства</t>
  </si>
  <si>
    <t>Доходи</t>
  </si>
  <si>
    <t>Дохід (виручка) від реалізації продукції (товарів, робіт, послуг) </t>
  </si>
  <si>
    <t>в т.ч. за рахунок бюджетних коштів</t>
  </si>
  <si>
    <t>Податок на додану вартість </t>
  </si>
  <si>
    <t>Інші вирахування з доходу </t>
  </si>
  <si>
    <t>Чистий дохід (виручка) від реалізації продукції (товарів, робіт, послуг) </t>
  </si>
  <si>
    <t>Інші операційні доходи, </t>
  </si>
  <si>
    <t>у тому числі: </t>
  </si>
  <si>
    <t>дохід від операційної оренди активів </t>
  </si>
  <si>
    <t>одержані гранти та субсидії </t>
  </si>
  <si>
    <t>дохід від реалізації необоротних активів, утримуваних для продажу </t>
  </si>
  <si>
    <t>Дохід від участі в капіталі </t>
  </si>
  <si>
    <t>Інші неопераційні доходи </t>
  </si>
  <si>
    <t>Інші доходи </t>
  </si>
  <si>
    <t>у тому числі:</t>
  </si>
  <si>
    <t>дохід від реалізації фінансових інвестицій </t>
  </si>
  <si>
    <t>дохід від безоплатно одержаних активів </t>
  </si>
  <si>
    <t>Усього доходів</t>
  </si>
  <si>
    <t>Витрати</t>
  </si>
  <si>
    <t>Собівартість реалізованої продукції (товарів, робіт і послуг)</t>
  </si>
  <si>
    <t>Адміністративні витрати</t>
  </si>
  <si>
    <t>Витрати на збут</t>
  </si>
  <si>
    <t xml:space="preserve">Інші операційні витрати </t>
  </si>
  <si>
    <t>Фінансові витрати </t>
  </si>
  <si>
    <t>Витрати від участі в капіталі </t>
  </si>
  <si>
    <t>Інші витрати </t>
  </si>
  <si>
    <t>Усього витрати</t>
  </si>
  <si>
    <t>Фінансові результати діяльності:</t>
  </si>
  <si>
    <t>Валовий прибуток (збиток):</t>
  </si>
  <si>
    <t>прибуток</t>
  </si>
  <si>
    <t>збиток</t>
  </si>
  <si>
    <t>Фінансові результати від операційної діяльності </t>
  </si>
  <si>
    <t>Фінансові результати від звичайної діяльності до оподаткування:</t>
  </si>
  <si>
    <t>Податок на прибуток від звичайної діяльності</t>
  </si>
  <si>
    <t>Чистий прибуток (збиток), у тому числі: </t>
  </si>
  <si>
    <t>прибуток </t>
  </si>
  <si>
    <t>збиток </t>
  </si>
  <si>
    <t xml:space="preserve">Відрахування частини прибутку до бюджету </t>
  </si>
  <si>
    <t xml:space="preserve">                                                      </t>
  </si>
  <si>
    <t>II. Елементи операційних витрат (разом)</t>
  </si>
  <si>
    <t>Матеріальні затрати </t>
  </si>
  <si>
    <t>Витрати на оплату праці </t>
  </si>
  <si>
    <t>Відрахування на соціальні заходи </t>
  </si>
  <si>
    <t>Амортизація </t>
  </si>
  <si>
    <t>Інші операційні витрати </t>
  </si>
  <si>
    <t>Разом (сума рядків з 240 по 280) </t>
  </si>
  <si>
    <t>Ш. Обов’язкові платежі підприємства до бюджету та державних цільових фондів</t>
  </si>
  <si>
    <t>Сплата поточних податків та обов’язкових платежів до державного бюджету, у тому числі:</t>
  </si>
  <si>
    <t>податок на прибуток</t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</si>
  <si>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</si>
  <si>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</si>
  <si>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>Інші податки, у тому числі</t>
  </si>
  <si>
    <t>(розшифрувати):</t>
  </si>
  <si>
    <t>відрахування частини чистого прибутку комунальними підприємствами</t>
  </si>
  <si>
    <t>304/1</t>
  </si>
  <si>
    <t>інші</t>
  </si>
  <si>
    <t>304/2</t>
  </si>
  <si>
    <t>Погашення податкової заборгованості, у тому числі:</t>
  </si>
  <si>
    <t>погашення реструктуризованих та відстрочених сум, що підлягають сплаті у поточному році до бюджету</t>
  </si>
  <si>
    <t>до державних цільових фондів</t>
  </si>
  <si>
    <t>неустойки (штрафи, пені)</t>
  </si>
  <si>
    <t>Внески до державних цільових фондів, у тому числі:</t>
  </si>
  <si>
    <r>
      <rPr>
        <sz val="12"/>
        <color theme="1"/>
        <rFont val="Times New Roman"/>
        <family val="1"/>
        <charset val="204"/>
      </rPr>
      <t>внески до фондів соціального страхування -</t>
    </r>
    <r>
      <rPr>
        <sz val="14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єдиний внесок на загальнообов'язкове державне соціальне страхування</t>
    </r>
    <r>
      <rPr>
        <sz val="14"/>
        <color theme="1"/>
        <rFont val="Times New Roman"/>
        <family val="1"/>
        <charset val="204"/>
      </rPr>
      <t xml:space="preserve">               </t>
    </r>
  </si>
  <si>
    <t xml:space="preserve">інші </t>
  </si>
  <si>
    <t>Інші обов’язкові платежі, у тому числі:</t>
  </si>
  <si>
    <t>місцеві податки та збори ПДФО,в/з</t>
  </si>
  <si>
    <t>інші платежі (розшифрувати)</t>
  </si>
  <si>
    <t>IV. Капітальні інвестиції протягом року</t>
  </si>
  <si>
    <t>Капітальне будівництво </t>
  </si>
  <si>
    <t>в т. ч. за рахунок бюджетних коштів </t>
  </si>
  <si>
    <t>Придбання (виготовлення) основних засобів та інших необоротних матеріальних активів, </t>
  </si>
  <si>
    <t>Придбання (створення) нематеріальних активів, </t>
  </si>
  <si>
    <t>Погашення отриманих на капітальні інвестиції позик, </t>
  </si>
  <si>
    <t>Модернізація, модифікація, дообладнання, реконструкція, інші види поліпшення необоротних активів, (капітальний ремонт)</t>
  </si>
  <si>
    <r>
      <rPr>
        <sz val="12"/>
        <color theme="1"/>
        <rFont val="Times New Roman"/>
        <family val="1"/>
        <charset val="204"/>
      </rPr>
      <t>Разом (сума рядків з 340, 350, 360, 370, 380)</t>
    </r>
    <r>
      <rPr>
        <b/>
        <sz val="12"/>
        <color theme="1"/>
        <rFont val="Times New Roman"/>
        <family val="1"/>
        <charset val="204"/>
      </rPr>
      <t> </t>
    </r>
  </si>
  <si>
    <r>
      <rPr>
        <sz val="12"/>
        <color theme="1"/>
        <rFont val="Times New Roman"/>
        <family val="1"/>
        <charset val="204"/>
      </rPr>
      <t>в т. ч. за рахунок бюджетних коштів (сума рядків 341, 351, 361, 371, 381)</t>
    </r>
    <r>
      <rPr>
        <b/>
        <sz val="12"/>
        <color theme="1"/>
        <rFont val="Times New Roman"/>
        <family val="1"/>
        <charset val="204"/>
      </rPr>
      <t> </t>
    </r>
  </si>
  <si>
    <t>V. Додаткова інформація</t>
  </si>
  <si>
    <t>Чисельність працівників </t>
  </si>
  <si>
    <t>Первісна вартість основних засобів </t>
  </si>
  <si>
    <t>Податкова заборгованість </t>
  </si>
  <si>
    <t>Заборгованість перед працівниками із виплати заробітної плати </t>
  </si>
  <si>
    <t>Директор</t>
  </si>
  <si>
    <t>Олеся БУРЛАКІВ</t>
  </si>
  <si>
    <t>Місцезнаходження    Львівська обл.., Львівський р-н.,  селище Новий Яричів вул.Незалежності  44</t>
  </si>
  <si>
    <t>за  рік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</si>
</sst>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2" x14ac:knownFonts="1">
    <font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3E3E3"/>
        <bgColor rgb="FFCCFFCC"/>
      </patternFill>
    </fill>
    <fill>
      <patternFill patternType="solid">
        <fgColor rgb="FFFFFFFF"/>
        <bgColor rgb="FFFFFFCC"/>
      </patternFill>
    </fill>
  </fills>
  <borders count="3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1" fillId="0" borderId="1" xfId="0" applyFont="1" applyBorder="1" applyAlignment="1" applyProtection="1">
      <alignment vertical="center" wrapText="1"/>
    </xf>
    <xf numFmtId="0" fontId="1" fillId="0" borderId="2" xfId="0" applyFont="1" applyBorder="1" applyAlignment="1" applyProtection="1">
      <alignment vertical="center" wrapText="1"/>
    </xf>
    <xf numFmtId="0" fontId="1" fillId="0" borderId="3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vertical="center"/>
    </xf>
    <xf numFmtId="0" fontId="1" fillId="0" borderId="6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 wrapText="1"/>
    </xf>
    <xf numFmtId="0" fontId="0" fillId="0" borderId="4" xfId="0" applyBorder="1" applyAlignment="1" applyProtection="1"/>
    <xf numFmtId="0" fontId="1" fillId="0" borderId="7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11" xfId="0" applyFont="1" applyBorder="1" applyAlignment="1" applyProtection="1">
      <alignment vertical="center" wrapText="1"/>
    </xf>
    <xf numFmtId="0" fontId="1" fillId="0" borderId="13" xfId="0" applyFont="1" applyBorder="1" applyAlignment="1" applyProtection="1">
      <alignment vertical="center" wrapText="1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vertical="center" wrapText="1"/>
    </xf>
    <xf numFmtId="0" fontId="1" fillId="0" borderId="2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20" xfId="0" applyFont="1" applyBorder="1" applyAlignment="1" applyProtection="1">
      <alignment vertical="center"/>
    </xf>
    <xf numFmtId="0" fontId="1" fillId="0" borderId="21" xfId="0" applyFont="1" applyBorder="1" applyAlignment="1" applyProtection="1">
      <alignment vertical="center" wrapText="1"/>
    </xf>
    <xf numFmtId="0" fontId="1" fillId="0" borderId="1" xfId="0" applyFont="1" applyBorder="1" applyAlignment="1" applyProtection="1">
      <alignment vertical="center"/>
    </xf>
    <xf numFmtId="2" fontId="4" fillId="3" borderId="1" xfId="0" applyNumberFormat="1" applyFont="1" applyFill="1" applyBorder="1" applyAlignment="1" applyProtection="1">
      <alignment vertical="center"/>
    </xf>
    <xf numFmtId="165" fontId="4" fillId="0" borderId="22" xfId="0" applyNumberFormat="1" applyFont="1" applyBorder="1" applyAlignment="1" applyProtection="1">
      <alignment horizontal="center" vertical="center"/>
    </xf>
    <xf numFmtId="0" fontId="1" fillId="0" borderId="23" xfId="0" applyFont="1" applyBorder="1" applyAlignment="1" applyProtection="1">
      <alignment vertical="center" wrapText="1"/>
    </xf>
    <xf numFmtId="164" fontId="4" fillId="0" borderId="1" xfId="0" applyNumberFormat="1" applyFont="1" applyBorder="1" applyAlignment="1" applyProtection="1">
      <alignment vertical="center"/>
    </xf>
    <xf numFmtId="0" fontId="1" fillId="0" borderId="19" xfId="0" applyFont="1" applyBorder="1" applyAlignment="1" applyProtection="1">
      <alignment vertical="center" wrapText="1"/>
    </xf>
    <xf numFmtId="0" fontId="2" fillId="0" borderId="3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10" fontId="4" fillId="0" borderId="22" xfId="0" applyNumberFormat="1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vertical="center" wrapText="1"/>
    </xf>
    <xf numFmtId="164" fontId="4" fillId="0" borderId="3" xfId="0" applyNumberFormat="1" applyFont="1" applyBorder="1" applyAlignment="1" applyProtection="1">
      <alignment vertical="center"/>
    </xf>
    <xf numFmtId="0" fontId="2" fillId="0" borderId="3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165" fontId="4" fillId="0" borderId="3" xfId="0" applyNumberFormat="1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20" xfId="0" applyFont="1" applyBorder="1" applyAlignment="1" applyProtection="1">
      <alignment horizontal="center" vertical="center"/>
    </xf>
    <xf numFmtId="0" fontId="1" fillId="0" borderId="27" xfId="0" applyFont="1" applyBorder="1" applyAlignment="1" applyProtection="1">
      <alignment vertical="center"/>
    </xf>
    <xf numFmtId="164" fontId="1" fillId="0" borderId="20" xfId="0" applyNumberFormat="1" applyFont="1" applyBorder="1" applyAlignment="1" applyProtection="1">
      <alignment horizontal="center" vertical="center"/>
    </xf>
    <xf numFmtId="2" fontId="1" fillId="0" borderId="20" xfId="0" applyNumberFormat="1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horizontal="center" vertical="center"/>
    </xf>
    <xf numFmtId="10" fontId="4" fillId="0" borderId="20" xfId="0" applyNumberFormat="1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1" fillId="0" borderId="27" xfId="0" applyFont="1" applyBorder="1" applyAlignment="1" applyProtection="1">
      <alignment vertical="center" wrapText="1"/>
    </xf>
    <xf numFmtId="2" fontId="2" fillId="0" borderId="3" xfId="0" applyNumberFormat="1" applyFont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vertical="center"/>
    </xf>
    <xf numFmtId="0" fontId="1" fillId="3" borderId="2" xfId="0" applyFont="1" applyFill="1" applyBorder="1" applyAlignment="1" applyProtection="1">
      <alignment vertical="center"/>
    </xf>
    <xf numFmtId="164" fontId="2" fillId="3" borderId="2" xfId="0" applyNumberFormat="1" applyFont="1" applyFill="1" applyBorder="1" applyAlignment="1" applyProtection="1">
      <alignment vertical="center"/>
    </xf>
    <xf numFmtId="2" fontId="2" fillId="0" borderId="20" xfId="0" applyNumberFormat="1" applyFont="1" applyBorder="1" applyAlignment="1" applyProtection="1">
      <alignment horizontal="center" vertical="center"/>
    </xf>
    <xf numFmtId="10" fontId="2" fillId="0" borderId="24" xfId="0" applyNumberFormat="1" applyFont="1" applyBorder="1" applyAlignment="1" applyProtection="1">
      <alignment horizontal="center" vertical="center"/>
    </xf>
    <xf numFmtId="0" fontId="0" fillId="0" borderId="29" xfId="0" applyBorder="1" applyAlignment="1" applyProtection="1"/>
    <xf numFmtId="0" fontId="0" fillId="0" borderId="30" xfId="0" applyBorder="1" applyAlignment="1" applyProtection="1"/>
    <xf numFmtId="10" fontId="2" fillId="0" borderId="3" xfId="0" applyNumberFormat="1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vertical="center"/>
    </xf>
    <xf numFmtId="0" fontId="1" fillId="0" borderId="31" xfId="0" applyFont="1" applyBorder="1" applyAlignment="1" applyProtection="1">
      <alignment vertical="center" wrapText="1"/>
    </xf>
    <xf numFmtId="0" fontId="1" fillId="0" borderId="32" xfId="0" applyFont="1" applyBorder="1" applyAlignment="1" applyProtection="1">
      <alignment vertical="center"/>
    </xf>
    <xf numFmtId="0" fontId="11" fillId="0" borderId="34" xfId="0" applyFont="1" applyBorder="1" applyAlignment="1" applyProtection="1">
      <alignment vertical="center"/>
    </xf>
    <xf numFmtId="0" fontId="6" fillId="0" borderId="0" xfId="0" applyFont="1" applyAlignment="1" applyProtection="1"/>
    <xf numFmtId="0" fontId="11" fillId="0" borderId="3" xfId="0" applyFont="1" applyBorder="1" applyAlignment="1" applyProtection="1">
      <alignment vertical="center"/>
    </xf>
    <xf numFmtId="2" fontId="11" fillId="0" borderId="3" xfId="0" applyNumberFormat="1" applyFont="1" applyBorder="1" applyAlignment="1" applyProtection="1">
      <alignment vertical="center"/>
    </xf>
    <xf numFmtId="0" fontId="11" fillId="0" borderId="33" xfId="0" applyFont="1" applyBorder="1" applyAlignment="1" applyProtection="1">
      <alignment vertical="center"/>
    </xf>
    <xf numFmtId="2" fontId="11" fillId="0" borderId="33" xfId="0" applyNumberFormat="1" applyFont="1" applyBorder="1" applyAlignment="1" applyProtection="1">
      <alignment vertical="center"/>
    </xf>
    <xf numFmtId="0" fontId="2" fillId="0" borderId="18" xfId="0" applyFont="1" applyBorder="1" applyAlignment="1" applyProtection="1">
      <alignment horizontal="center" vertical="center" wrapText="1"/>
    </xf>
    <xf numFmtId="0" fontId="1" fillId="0" borderId="23" xfId="0" applyFont="1" applyBorder="1" applyAlignment="1" applyProtection="1">
      <alignment vertical="center" wrapText="1"/>
    </xf>
    <xf numFmtId="0" fontId="1" fillId="0" borderId="3" xfId="0" applyFont="1" applyBorder="1" applyAlignment="1" applyProtection="1">
      <alignment vertical="center" wrapText="1"/>
    </xf>
    <xf numFmtId="0" fontId="2" fillId="3" borderId="3" xfId="0" applyFont="1" applyFill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24" xfId="0" applyFont="1" applyBorder="1" applyAlignment="1" applyProtection="1">
      <alignment vertical="center"/>
    </xf>
    <xf numFmtId="0" fontId="4" fillId="3" borderId="3" xfId="0" applyFont="1" applyFill="1" applyBorder="1" applyAlignment="1" applyProtection="1">
      <alignment vertical="center"/>
    </xf>
    <xf numFmtId="0" fontId="4" fillId="3" borderId="3" xfId="0" applyFont="1" applyFill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vertical="center"/>
    </xf>
    <xf numFmtId="0" fontId="10" fillId="3" borderId="3" xfId="0" applyFont="1" applyFill="1" applyBorder="1" applyAlignment="1" applyProtection="1">
      <alignment vertical="center"/>
    </xf>
    <xf numFmtId="0" fontId="2" fillId="0" borderId="3" xfId="0" applyFont="1" applyBorder="1" applyAlignment="1" applyProtection="1">
      <alignment horizontal="center" vertical="center"/>
    </xf>
    <xf numFmtId="10" fontId="2" fillId="0" borderId="3" xfId="0" applyNumberFormat="1" applyFont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vertical="center"/>
    </xf>
    <xf numFmtId="0" fontId="1" fillId="0" borderId="28" xfId="0" applyFont="1" applyBorder="1" applyAlignment="1" applyProtection="1">
      <alignment vertical="center"/>
    </xf>
    <xf numFmtId="0" fontId="1" fillId="3" borderId="3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horizontal="center" vertical="center"/>
    </xf>
    <xf numFmtId="10" fontId="2" fillId="0" borderId="24" xfId="0" applyNumberFormat="1" applyFont="1" applyBorder="1" applyAlignment="1" applyProtection="1">
      <alignment horizontal="center" vertical="center"/>
    </xf>
    <xf numFmtId="0" fontId="1" fillId="3" borderId="3" xfId="0" applyFont="1" applyFill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vertical="center"/>
    </xf>
    <xf numFmtId="0" fontId="2" fillId="0" borderId="28" xfId="0" applyFont="1" applyBorder="1" applyAlignment="1" applyProtection="1">
      <alignment horizontal="center" vertical="center"/>
    </xf>
    <xf numFmtId="2" fontId="2" fillId="0" borderId="3" xfId="0" applyNumberFormat="1" applyFont="1" applyBorder="1" applyAlignment="1" applyProtection="1">
      <alignment horizontal="center" vertical="center"/>
    </xf>
    <xf numFmtId="164" fontId="2" fillId="0" borderId="3" xfId="0" applyNumberFormat="1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vertical="center" wrapText="1"/>
    </xf>
    <xf numFmtId="10" fontId="4" fillId="0" borderId="24" xfId="0" applyNumberFormat="1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vertical="center" wrapText="1"/>
    </xf>
    <xf numFmtId="2" fontId="4" fillId="0" borderId="24" xfId="0" applyNumberFormat="1" applyFont="1" applyBorder="1" applyAlignment="1" applyProtection="1">
      <alignment horizontal="center" vertical="center"/>
    </xf>
    <xf numFmtId="164" fontId="2" fillId="3" borderId="3" xfId="0" applyNumberFormat="1" applyFont="1" applyFill="1" applyBorder="1" applyAlignment="1" applyProtection="1">
      <alignment vertical="center"/>
    </xf>
    <xf numFmtId="0" fontId="2" fillId="0" borderId="23" xfId="0" applyFont="1" applyBorder="1" applyAlignment="1" applyProtection="1">
      <alignment vertical="center" wrapText="1"/>
    </xf>
    <xf numFmtId="164" fontId="4" fillId="3" borderId="3" xfId="0" applyNumberFormat="1" applyFont="1" applyFill="1" applyBorder="1" applyAlignment="1" applyProtection="1">
      <alignment horizontal="center" vertical="center"/>
    </xf>
    <xf numFmtId="164" fontId="4" fillId="3" borderId="3" xfId="0" applyNumberFormat="1" applyFont="1" applyFill="1" applyBorder="1" applyAlignment="1" applyProtection="1">
      <alignment vertical="center"/>
    </xf>
    <xf numFmtId="165" fontId="4" fillId="0" borderId="24" xfId="0" applyNumberFormat="1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vertical="center" wrapText="1"/>
    </xf>
    <xf numFmtId="0" fontId="1" fillId="0" borderId="1" xfId="0" applyFont="1" applyBorder="1" applyAlignment="1" applyProtection="1">
      <alignment vertical="center"/>
    </xf>
    <xf numFmtId="165" fontId="4" fillId="0" borderId="3" xfId="0" applyNumberFormat="1" applyFont="1" applyBorder="1" applyAlignment="1" applyProtection="1">
      <alignment horizontal="center" vertical="center"/>
    </xf>
    <xf numFmtId="164" fontId="2" fillId="3" borderId="1" xfId="0" applyNumberFormat="1" applyFont="1" applyFill="1" applyBorder="1" applyAlignment="1" applyProtection="1">
      <alignment vertical="center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vertical="center" wrapText="1"/>
    </xf>
    <xf numFmtId="0" fontId="1" fillId="0" borderId="9" xfId="0" applyFont="1" applyBorder="1" applyAlignment="1" applyProtection="1">
      <alignment vertical="center" wrapText="1"/>
    </xf>
    <xf numFmtId="0" fontId="1" fillId="0" borderId="10" xfId="0" applyFont="1" applyBorder="1" applyAlignment="1" applyProtection="1">
      <alignment vertical="center" wrapText="1"/>
    </xf>
    <xf numFmtId="0" fontId="1" fillId="0" borderId="12" xfId="0" applyFont="1" applyBorder="1" applyAlignment="1" applyProtection="1">
      <alignment vertical="center" wrapText="1"/>
    </xf>
    <xf numFmtId="0" fontId="3" fillId="2" borderId="9" xfId="0" applyFont="1" applyFill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vertical="center" wrapText="1"/>
    </xf>
    <xf numFmtId="0" fontId="1" fillId="0" borderId="4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vertical="center" wrapText="1"/>
    </xf>
    <xf numFmtId="164" fontId="4" fillId="0" borderId="1" xfId="0" applyNumberFormat="1" applyFont="1" applyFill="1" applyBorder="1" applyAlignment="1" applyProtection="1">
      <alignment vertical="center"/>
    </xf>
    <xf numFmtId="0" fontId="2" fillId="0" borderId="3" xfId="0" applyFont="1" applyFill="1" applyBorder="1" applyAlignment="1" applyProtection="1">
      <alignment vertical="center"/>
    </xf>
    <xf numFmtId="164" fontId="2" fillId="0" borderId="3" xfId="0" applyNumberFormat="1" applyFont="1" applyFill="1" applyBorder="1" applyAlignment="1" applyProtection="1">
      <alignment vertical="center"/>
    </xf>
    <xf numFmtId="0" fontId="5" fillId="0" borderId="3" xfId="0" applyFont="1" applyFill="1" applyBorder="1" applyAlignment="1" applyProtection="1">
      <alignment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vertical="center"/>
    </xf>
    <xf numFmtId="0" fontId="2" fillId="0" borderId="2" xfId="0" applyFont="1" applyFill="1" applyBorder="1" applyAlignment="1" applyProtection="1">
      <alignment vertical="center"/>
    </xf>
    <xf numFmtId="0" fontId="6" fillId="0" borderId="3" xfId="0" applyFont="1" applyFill="1" applyBorder="1" applyAlignment="1" applyProtection="1">
      <alignment vertical="top"/>
    </xf>
    <xf numFmtId="0" fontId="1" fillId="0" borderId="3" xfId="0" applyFont="1" applyFill="1" applyBorder="1" applyAlignment="1" applyProtection="1">
      <alignment vertical="center"/>
    </xf>
    <xf numFmtId="164" fontId="4" fillId="0" borderId="3" xfId="0" applyNumberFormat="1" applyFont="1" applyFill="1" applyBorder="1" applyAlignment="1" applyProtection="1">
      <alignment vertical="center"/>
    </xf>
    <xf numFmtId="0" fontId="4" fillId="0" borderId="3" xfId="0" applyFont="1" applyFill="1" applyBorder="1" applyAlignment="1" applyProtection="1">
      <alignment vertical="center"/>
    </xf>
    <xf numFmtId="164" fontId="4" fillId="0" borderId="25" xfId="0" applyNumberFormat="1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164" fontId="4" fillId="0" borderId="3" xfId="0" applyNumberFormat="1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vertical="center"/>
    </xf>
    <xf numFmtId="164" fontId="8" fillId="0" borderId="3" xfId="0" applyNumberFormat="1" applyFont="1" applyFill="1" applyBorder="1" applyAlignment="1" applyProtection="1">
      <alignment vertical="center"/>
    </xf>
    <xf numFmtId="0" fontId="8" fillId="0" borderId="3" xfId="0" applyFont="1" applyFill="1" applyBorder="1" applyAlignment="1" applyProtection="1">
      <alignment horizontal="center" vertical="center"/>
    </xf>
    <xf numFmtId="164" fontId="8" fillId="0" borderId="3" xfId="0" applyNumberFormat="1" applyFont="1" applyFill="1" applyBorder="1" applyAlignment="1" applyProtection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3E3E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51"/>
  <sheetViews>
    <sheetView tabSelected="1" topLeftCell="A144" zoomScaleNormal="100" workbookViewId="0">
      <selection activeCell="C90" sqref="C90:F97"/>
    </sheetView>
  </sheetViews>
  <sheetFormatPr defaultColWidth="8.6640625" defaultRowHeight="14.4" x14ac:dyDescent="0.3"/>
  <cols>
    <col min="1" max="1" width="42" style="1" customWidth="1"/>
    <col min="2" max="2" width="7" style="1" customWidth="1"/>
    <col min="3" max="3" width="10.109375" style="1" customWidth="1"/>
    <col min="4" max="4" width="0.109375" style="1" customWidth="1"/>
    <col min="5" max="5" width="9" style="1" customWidth="1"/>
    <col min="6" max="6" width="1.5546875" style="1" customWidth="1"/>
    <col min="7" max="7" width="11.5546875" style="1" customWidth="1"/>
    <col min="8" max="8" width="11.6640625" style="1" customWidth="1"/>
  </cols>
  <sheetData>
    <row r="1" spans="1:8" ht="15.6" x14ac:dyDescent="0.3">
      <c r="A1" s="2" t="s">
        <v>0</v>
      </c>
    </row>
    <row r="2" spans="1:8" ht="15.6" x14ac:dyDescent="0.3">
      <c r="A2" s="3" t="s">
        <v>1</v>
      </c>
    </row>
    <row r="3" spans="1:8" ht="15.6" x14ac:dyDescent="0.3">
      <c r="A3" s="3" t="s">
        <v>2</v>
      </c>
    </row>
    <row r="4" spans="1:8" ht="15.6" x14ac:dyDescent="0.3">
      <c r="A4" s="3" t="s">
        <v>3</v>
      </c>
    </row>
    <row r="5" spans="1:8" ht="15.6" x14ac:dyDescent="0.3">
      <c r="A5" s="3" t="s">
        <v>4</v>
      </c>
    </row>
    <row r="8" spans="1:8" ht="15.6" x14ac:dyDescent="0.3">
      <c r="A8" s="2"/>
      <c r="H8" s="4" t="s">
        <v>5</v>
      </c>
    </row>
    <row r="9" spans="1:8" ht="15" customHeight="1" x14ac:dyDescent="0.3">
      <c r="F9" s="119" t="s">
        <v>6</v>
      </c>
      <c r="G9" s="119"/>
      <c r="H9" s="6">
        <v>2024</v>
      </c>
    </row>
    <row r="10" spans="1:8" ht="31.5" customHeight="1" x14ac:dyDescent="0.3">
      <c r="A10" s="116" t="s">
        <v>7</v>
      </c>
      <c r="B10" s="116"/>
      <c r="C10" s="116"/>
      <c r="D10" s="116"/>
      <c r="E10" s="116"/>
      <c r="F10" s="119" t="s">
        <v>8</v>
      </c>
      <c r="G10" s="119"/>
      <c r="H10" s="7">
        <v>20764225</v>
      </c>
    </row>
    <row r="11" spans="1:8" ht="18.75" customHeight="1" x14ac:dyDescent="0.3">
      <c r="A11" s="116" t="s">
        <v>9</v>
      </c>
      <c r="B11" s="116"/>
      <c r="C11" s="116"/>
      <c r="D11" s="116"/>
      <c r="E11" s="116"/>
      <c r="F11" s="119" t="s">
        <v>10</v>
      </c>
      <c r="G11" s="119"/>
      <c r="H11" s="8"/>
    </row>
    <row r="12" spans="1:8" ht="18.75" customHeight="1" x14ac:dyDescent="0.3">
      <c r="A12" s="116" t="s">
        <v>11</v>
      </c>
      <c r="B12" s="116"/>
      <c r="C12" s="116"/>
      <c r="D12" s="116"/>
      <c r="E12" s="116"/>
      <c r="F12" s="119" t="s">
        <v>12</v>
      </c>
      <c r="G12" s="119"/>
      <c r="H12" s="9"/>
    </row>
    <row r="13" spans="1:8" ht="18.75" customHeight="1" x14ac:dyDescent="0.3">
      <c r="A13" s="116" t="s">
        <v>13</v>
      </c>
      <c r="B13" s="116"/>
      <c r="C13" s="116"/>
      <c r="D13" s="116"/>
      <c r="E13" s="116"/>
      <c r="F13" s="119" t="s">
        <v>14</v>
      </c>
      <c r="G13" s="119"/>
      <c r="H13" s="10" t="s">
        <v>15</v>
      </c>
    </row>
    <row r="14" spans="1:8" ht="29.25" customHeight="1" x14ac:dyDescent="0.3">
      <c r="A14" s="116" t="s">
        <v>115</v>
      </c>
      <c r="B14" s="116"/>
      <c r="C14" s="116"/>
      <c r="D14" s="116"/>
      <c r="E14" s="116"/>
      <c r="F14" s="11"/>
      <c r="G14" s="11"/>
      <c r="H14" s="12"/>
    </row>
    <row r="15" spans="1:8" ht="15" customHeight="1" x14ac:dyDescent="0.3">
      <c r="A15" s="116" t="s">
        <v>16</v>
      </c>
      <c r="B15" s="116"/>
      <c r="C15" s="116"/>
      <c r="D15" s="116"/>
      <c r="E15" s="116"/>
      <c r="F15" s="11"/>
      <c r="G15" s="11"/>
      <c r="H15" s="13"/>
    </row>
    <row r="16" spans="1:8" ht="17.25" customHeight="1" x14ac:dyDescent="0.3">
      <c r="A16" s="116" t="s">
        <v>17</v>
      </c>
      <c r="B16" s="116"/>
      <c r="C16" s="116"/>
      <c r="D16" s="116"/>
      <c r="E16" s="116"/>
      <c r="F16" s="11"/>
      <c r="G16" s="11"/>
      <c r="H16" s="13"/>
    </row>
    <row r="17" spans="1:9" ht="13.5" customHeight="1" x14ac:dyDescent="0.3"/>
    <row r="18" spans="1:9" hidden="1" x14ac:dyDescent="0.3"/>
    <row r="19" spans="1:9" ht="15.6" x14ac:dyDescent="0.3">
      <c r="A19" s="117" t="s">
        <v>18</v>
      </c>
      <c r="B19" s="117"/>
      <c r="C19" s="117"/>
      <c r="D19" s="117"/>
      <c r="E19" s="117"/>
      <c r="F19" s="117"/>
      <c r="G19" s="117"/>
      <c r="H19" s="117"/>
      <c r="I19" s="117"/>
    </row>
    <row r="20" spans="1:9" ht="15.6" x14ac:dyDescent="0.3">
      <c r="A20" s="117" t="s">
        <v>116</v>
      </c>
      <c r="B20" s="117"/>
      <c r="C20" s="117"/>
      <c r="D20" s="117"/>
      <c r="E20" s="117"/>
      <c r="F20" s="117"/>
      <c r="G20" s="117"/>
      <c r="H20" s="117"/>
      <c r="I20" s="117"/>
    </row>
    <row r="21" spans="1:9" ht="15.6" x14ac:dyDescent="0.3">
      <c r="A21" s="117"/>
      <c r="B21" s="117"/>
      <c r="C21" s="117"/>
      <c r="D21" s="117"/>
      <c r="E21" s="117"/>
      <c r="F21" s="117"/>
      <c r="G21" s="117"/>
      <c r="H21" s="117"/>
      <c r="I21" s="117"/>
    </row>
    <row r="22" spans="1:9" ht="15.6" x14ac:dyDescent="0.3">
      <c r="A22" s="117" t="s">
        <v>19</v>
      </c>
      <c r="B22" s="117"/>
      <c r="C22" s="117"/>
      <c r="D22" s="117"/>
      <c r="E22" s="117"/>
      <c r="F22" s="117"/>
      <c r="G22" s="117"/>
      <c r="H22" s="117"/>
      <c r="I22" s="117"/>
    </row>
    <row r="23" spans="1:9" ht="2.25" customHeight="1" x14ac:dyDescent="0.3">
      <c r="A23" s="118"/>
      <c r="B23" s="118"/>
      <c r="C23" s="118"/>
      <c r="D23" s="118"/>
      <c r="E23" s="118"/>
      <c r="F23" s="118"/>
      <c r="G23" s="118"/>
      <c r="H23" s="118"/>
      <c r="I23" s="118"/>
    </row>
    <row r="24" spans="1:9" ht="15.6" x14ac:dyDescent="0.3">
      <c r="A24" s="117" t="s">
        <v>20</v>
      </c>
      <c r="B24" s="117"/>
      <c r="C24" s="117"/>
      <c r="D24" s="117"/>
      <c r="E24" s="117"/>
      <c r="F24" s="117"/>
      <c r="G24" s="117"/>
      <c r="H24" s="117"/>
      <c r="I24" s="117"/>
    </row>
    <row r="25" spans="1:9" ht="15.6" x14ac:dyDescent="0.3">
      <c r="A25" s="2" t="s">
        <v>21</v>
      </c>
    </row>
    <row r="26" spans="1:9" ht="15" customHeight="1" x14ac:dyDescent="0.3">
      <c r="A26" s="110" t="s">
        <v>22</v>
      </c>
      <c r="B26" s="111" t="s">
        <v>23</v>
      </c>
      <c r="C26" s="111" t="s">
        <v>24</v>
      </c>
      <c r="D26" s="111" t="s">
        <v>25</v>
      </c>
      <c r="E26" s="111"/>
      <c r="F26" s="112" t="s">
        <v>26</v>
      </c>
      <c r="G26" s="112"/>
      <c r="H26" s="14" t="s">
        <v>27</v>
      </c>
    </row>
    <row r="27" spans="1:9" ht="15" customHeight="1" x14ac:dyDescent="0.3">
      <c r="A27" s="110"/>
      <c r="B27" s="111"/>
      <c r="C27" s="111"/>
      <c r="D27" s="111"/>
      <c r="E27" s="111"/>
      <c r="F27" s="113" t="s">
        <v>28</v>
      </c>
      <c r="G27" s="113"/>
      <c r="H27" s="15" t="s">
        <v>29</v>
      </c>
    </row>
    <row r="28" spans="1:9" ht="15.6" x14ac:dyDescent="0.3">
      <c r="A28" s="16">
        <v>1</v>
      </c>
      <c r="B28" s="17">
        <v>2</v>
      </c>
      <c r="C28" s="17">
        <v>3</v>
      </c>
      <c r="D28" s="114">
        <v>4</v>
      </c>
      <c r="E28" s="114"/>
      <c r="F28" s="114">
        <v>5</v>
      </c>
      <c r="G28" s="114"/>
      <c r="H28" s="18">
        <v>6</v>
      </c>
    </row>
    <row r="29" spans="1:9" ht="11.25" customHeight="1" x14ac:dyDescent="0.3">
      <c r="A29" s="115" t="s">
        <v>30</v>
      </c>
      <c r="B29" s="115"/>
      <c r="C29" s="115"/>
      <c r="D29" s="115"/>
      <c r="E29" s="115"/>
      <c r="F29" s="115"/>
      <c r="G29" s="115"/>
      <c r="H29" s="115"/>
    </row>
    <row r="30" spans="1:9" ht="11.25" customHeight="1" x14ac:dyDescent="0.3">
      <c r="A30" s="108" t="s">
        <v>31</v>
      </c>
      <c r="B30" s="108"/>
      <c r="C30" s="108"/>
      <c r="D30" s="108"/>
      <c r="E30" s="108"/>
      <c r="F30" s="108"/>
      <c r="G30" s="108"/>
      <c r="H30" s="108"/>
    </row>
    <row r="31" spans="1:9" ht="5.25" customHeight="1" x14ac:dyDescent="0.3">
      <c r="A31" s="109"/>
      <c r="B31" s="109"/>
      <c r="C31" s="109"/>
      <c r="D31" s="109"/>
      <c r="E31" s="109"/>
      <c r="F31" s="109"/>
      <c r="G31" s="109"/>
      <c r="H31" s="109"/>
    </row>
    <row r="32" spans="1:9" ht="15.6" x14ac:dyDescent="0.3">
      <c r="A32" s="19" t="s">
        <v>32</v>
      </c>
      <c r="B32" s="20"/>
      <c r="C32" s="90"/>
      <c r="D32" s="90"/>
      <c r="E32" s="90"/>
      <c r="F32" s="90"/>
      <c r="G32" s="20"/>
      <c r="H32" s="22"/>
    </row>
    <row r="33" spans="1:8" ht="33.75" customHeight="1" x14ac:dyDescent="0.3">
      <c r="A33" s="23" t="s">
        <v>33</v>
      </c>
      <c r="B33" s="24">
        <v>10</v>
      </c>
      <c r="C33" s="120">
        <f>13350.5+2591.6</f>
        <v>15942.1</v>
      </c>
      <c r="D33" s="120"/>
      <c r="E33" s="120">
        <f>13901.5+2440.2</f>
        <v>16341.7</v>
      </c>
      <c r="F33" s="120"/>
      <c r="G33" s="25">
        <f t="shared" ref="G33:G45" si="0">E33-C33</f>
        <v>399.60000000000036</v>
      </c>
      <c r="H33" s="26">
        <f>E33/C33</f>
        <v>1.0250657065254891</v>
      </c>
    </row>
    <row r="34" spans="1:8" ht="18.75" customHeight="1" x14ac:dyDescent="0.3">
      <c r="A34" s="27" t="s">
        <v>34</v>
      </c>
      <c r="B34" s="21">
        <v>11</v>
      </c>
      <c r="C34" s="120">
        <v>2591.6</v>
      </c>
      <c r="D34" s="120"/>
      <c r="E34" s="120">
        <f>2440.2</f>
        <v>2440.1999999999998</v>
      </c>
      <c r="F34" s="120"/>
      <c r="G34" s="28">
        <f t="shared" si="0"/>
        <v>-151.40000000000009</v>
      </c>
      <c r="H34" s="26">
        <f>E34/C34</f>
        <v>0.94158049081648398</v>
      </c>
    </row>
    <row r="35" spans="1:8" ht="17.25" customHeight="1" x14ac:dyDescent="0.3">
      <c r="A35" s="29" t="s">
        <v>35</v>
      </c>
      <c r="B35" s="20">
        <v>20</v>
      </c>
      <c r="C35" s="80"/>
      <c r="D35" s="80"/>
      <c r="E35" s="80"/>
      <c r="F35" s="80"/>
      <c r="G35" s="28">
        <f t="shared" si="0"/>
        <v>0</v>
      </c>
      <c r="H35" s="26">
        <v>0</v>
      </c>
    </row>
    <row r="36" spans="1:8" ht="18.75" customHeight="1" x14ac:dyDescent="0.3">
      <c r="A36" s="29" t="s">
        <v>36</v>
      </c>
      <c r="B36" s="20">
        <v>30</v>
      </c>
      <c r="C36" s="80"/>
      <c r="D36" s="80"/>
      <c r="E36" s="80"/>
      <c r="F36" s="80"/>
      <c r="G36" s="28">
        <f t="shared" si="0"/>
        <v>0</v>
      </c>
      <c r="H36" s="26">
        <v>0</v>
      </c>
    </row>
    <row r="37" spans="1:8" ht="33.75" customHeight="1" x14ac:dyDescent="0.3">
      <c r="A37" s="19" t="s">
        <v>37</v>
      </c>
      <c r="B37" s="31">
        <v>40</v>
      </c>
      <c r="C37" s="80">
        <v>0</v>
      </c>
      <c r="D37" s="80"/>
      <c r="E37" s="80">
        <v>0</v>
      </c>
      <c r="F37" s="80"/>
      <c r="G37" s="28">
        <f t="shared" si="0"/>
        <v>0</v>
      </c>
      <c r="H37" s="26">
        <v>0</v>
      </c>
    </row>
    <row r="38" spans="1:8" ht="18.75" customHeight="1" x14ac:dyDescent="0.3">
      <c r="A38" s="23" t="s">
        <v>38</v>
      </c>
      <c r="B38" s="24">
        <v>50</v>
      </c>
      <c r="C38" s="107">
        <v>206.8</v>
      </c>
      <c r="D38" s="107"/>
      <c r="E38" s="107">
        <v>4.92</v>
      </c>
      <c r="F38" s="107"/>
      <c r="G38" s="28">
        <f t="shared" si="0"/>
        <v>-201.88000000000002</v>
      </c>
      <c r="H38" s="26">
        <f>E38/C38</f>
        <v>2.3791102514506769E-2</v>
      </c>
    </row>
    <row r="39" spans="1:8" ht="19.5" customHeight="1" x14ac:dyDescent="0.3">
      <c r="A39" s="27" t="s">
        <v>39</v>
      </c>
      <c r="B39" s="21"/>
      <c r="C39" s="84"/>
      <c r="D39" s="84"/>
      <c r="E39" s="84"/>
      <c r="F39" s="84"/>
      <c r="G39" s="28">
        <f t="shared" si="0"/>
        <v>0</v>
      </c>
      <c r="H39" s="26">
        <v>0</v>
      </c>
    </row>
    <row r="40" spans="1:8" ht="19.5" customHeight="1" x14ac:dyDescent="0.3">
      <c r="A40" s="27" t="s">
        <v>40</v>
      </c>
      <c r="B40" s="20">
        <v>51</v>
      </c>
      <c r="C40" s="121">
        <v>4</v>
      </c>
      <c r="D40" s="121"/>
      <c r="E40" s="121">
        <v>0.62</v>
      </c>
      <c r="F40" s="121"/>
      <c r="G40" s="28">
        <f t="shared" si="0"/>
        <v>-3.38</v>
      </c>
      <c r="H40" s="26">
        <f>E40/C40</f>
        <v>0.155</v>
      </c>
    </row>
    <row r="41" spans="1:8" ht="22.5" customHeight="1" x14ac:dyDescent="0.3">
      <c r="A41" s="29" t="s">
        <v>41</v>
      </c>
      <c r="B41" s="20">
        <v>52</v>
      </c>
      <c r="C41" s="121"/>
      <c r="D41" s="121"/>
      <c r="E41" s="121">
        <v>0</v>
      </c>
      <c r="F41" s="121"/>
      <c r="G41" s="28">
        <f t="shared" si="0"/>
        <v>0</v>
      </c>
      <c r="H41" s="26">
        <v>0</v>
      </c>
    </row>
    <row r="42" spans="1:8" ht="29.25" customHeight="1" x14ac:dyDescent="0.3">
      <c r="A42" s="29" t="s">
        <v>42</v>
      </c>
      <c r="B42" s="20">
        <v>53</v>
      </c>
      <c r="C42" s="121"/>
      <c r="D42" s="121"/>
      <c r="E42" s="121"/>
      <c r="F42" s="121"/>
      <c r="G42" s="28">
        <f t="shared" si="0"/>
        <v>0</v>
      </c>
      <c r="H42" s="26">
        <v>0</v>
      </c>
    </row>
    <row r="43" spans="1:8" ht="16.350000000000001" customHeight="1" x14ac:dyDescent="0.3">
      <c r="A43" s="72" t="s">
        <v>43</v>
      </c>
      <c r="B43" s="90">
        <v>60</v>
      </c>
      <c r="C43" s="122">
        <v>6645</v>
      </c>
      <c r="D43" s="122"/>
      <c r="E43" s="121">
        <f>6433.4+200</f>
        <v>6633.4</v>
      </c>
      <c r="F43" s="121"/>
      <c r="G43" s="28">
        <f t="shared" si="0"/>
        <v>-11.600000000000364</v>
      </c>
      <c r="H43" s="26">
        <f>E43/C43</f>
        <v>0.99825432656132429</v>
      </c>
    </row>
    <row r="44" spans="1:8" ht="18" customHeight="1" x14ac:dyDescent="0.3">
      <c r="A44" s="72"/>
      <c r="B44" s="90"/>
      <c r="C44" s="122"/>
      <c r="D44" s="122"/>
      <c r="E44" s="121"/>
      <c r="F44" s="121"/>
      <c r="G44" s="28">
        <f t="shared" si="0"/>
        <v>0</v>
      </c>
      <c r="H44" s="26">
        <f>E43/C43</f>
        <v>0.99825432656132429</v>
      </c>
    </row>
    <row r="45" spans="1:8" ht="10.5" hidden="1" customHeight="1" x14ac:dyDescent="0.3">
      <c r="A45" s="72"/>
      <c r="B45" s="90"/>
      <c r="C45" s="122"/>
      <c r="D45" s="122"/>
      <c r="E45" s="121"/>
      <c r="F45" s="121"/>
      <c r="G45" s="28">
        <f t="shared" si="0"/>
        <v>0</v>
      </c>
      <c r="H45" s="32"/>
    </row>
    <row r="46" spans="1:8" ht="17.25" customHeight="1" x14ac:dyDescent="0.3">
      <c r="A46" s="33" t="s">
        <v>44</v>
      </c>
      <c r="B46" s="21">
        <v>70</v>
      </c>
      <c r="C46" s="121">
        <v>21.8</v>
      </c>
      <c r="D46" s="121"/>
      <c r="E46" s="123">
        <v>313.38</v>
      </c>
      <c r="F46" s="123"/>
      <c r="G46" s="34">
        <v>0</v>
      </c>
      <c r="H46" s="30"/>
    </row>
    <row r="47" spans="1:8" ht="22.5" customHeight="1" x14ac:dyDescent="0.3">
      <c r="A47" s="35">
        <v>1</v>
      </c>
      <c r="B47" s="35">
        <v>2</v>
      </c>
      <c r="C47" s="124">
        <v>3</v>
      </c>
      <c r="D47" s="124"/>
      <c r="E47" s="124">
        <v>4</v>
      </c>
      <c r="F47" s="124"/>
      <c r="G47" s="35">
        <v>5</v>
      </c>
      <c r="H47" s="35">
        <v>6</v>
      </c>
    </row>
    <row r="48" spans="1:8" ht="17.25" customHeight="1" x14ac:dyDescent="0.3">
      <c r="A48" s="23" t="s">
        <v>45</v>
      </c>
      <c r="B48" s="21">
        <v>80</v>
      </c>
      <c r="C48" s="125"/>
      <c r="D48" s="126"/>
      <c r="E48" s="127"/>
      <c r="F48" s="127"/>
      <c r="G48" s="30"/>
      <c r="H48" s="30"/>
    </row>
    <row r="49" spans="1:8" ht="15.6" x14ac:dyDescent="0.3">
      <c r="A49" s="33" t="s">
        <v>46</v>
      </c>
      <c r="B49" s="21"/>
      <c r="C49" s="128"/>
      <c r="D49" s="128"/>
      <c r="E49" s="128"/>
      <c r="F49" s="128"/>
      <c r="G49" s="6"/>
      <c r="H49" s="21"/>
    </row>
    <row r="50" spans="1:8" ht="23.25" customHeight="1" x14ac:dyDescent="0.3">
      <c r="A50" s="72" t="s">
        <v>47</v>
      </c>
      <c r="B50" s="90">
        <v>81</v>
      </c>
      <c r="C50" s="128"/>
      <c r="D50" s="128"/>
      <c r="E50" s="128"/>
      <c r="F50" s="128"/>
      <c r="G50" s="75">
        <v>0</v>
      </c>
      <c r="H50" s="76"/>
    </row>
    <row r="51" spans="1:8" hidden="1" x14ac:dyDescent="0.3">
      <c r="A51" s="72"/>
      <c r="B51" s="90"/>
      <c r="C51" s="128"/>
      <c r="D51" s="128"/>
      <c r="E51" s="128"/>
      <c r="F51" s="128"/>
      <c r="G51" s="75"/>
      <c r="H51" s="76"/>
    </row>
    <row r="52" spans="1:8" ht="20.25" customHeight="1" x14ac:dyDescent="0.3">
      <c r="A52" s="33" t="s">
        <v>48</v>
      </c>
      <c r="B52" s="21">
        <v>82</v>
      </c>
      <c r="C52" s="128"/>
      <c r="D52" s="128"/>
      <c r="E52" s="128"/>
      <c r="F52" s="128"/>
      <c r="G52" s="30"/>
      <c r="H52" s="21"/>
    </row>
    <row r="53" spans="1:8" ht="15.75" customHeight="1" x14ac:dyDescent="0.3">
      <c r="A53" s="100" t="s">
        <v>49</v>
      </c>
      <c r="B53" s="80">
        <v>90</v>
      </c>
      <c r="C53" s="129">
        <f>C43+C38+C33+C46</f>
        <v>22815.7</v>
      </c>
      <c r="D53" s="129"/>
      <c r="E53" s="130">
        <f>E33+E38+E43+E46</f>
        <v>23293.4</v>
      </c>
      <c r="F53" s="130"/>
      <c r="G53" s="96">
        <f>E53-C53</f>
        <v>477.70000000000073</v>
      </c>
      <c r="H53" s="103">
        <f>E53/C53</f>
        <v>1.0209373370091648</v>
      </c>
    </row>
    <row r="54" spans="1:8" ht="5.25" customHeight="1" x14ac:dyDescent="0.3">
      <c r="A54" s="100"/>
      <c r="B54" s="80"/>
      <c r="C54" s="129"/>
      <c r="D54" s="129"/>
      <c r="E54" s="130"/>
      <c r="F54" s="130"/>
      <c r="G54" s="96"/>
      <c r="H54" s="103"/>
    </row>
    <row r="55" spans="1:8" ht="15.75" customHeight="1" x14ac:dyDescent="0.3">
      <c r="A55" s="104" t="s">
        <v>50</v>
      </c>
      <c r="B55" s="105"/>
      <c r="C55" s="128"/>
      <c r="D55" s="128"/>
      <c r="E55" s="128"/>
      <c r="F55" s="128"/>
      <c r="G55" s="75"/>
      <c r="H55" s="76"/>
    </row>
    <row r="56" spans="1:8" ht="6" customHeight="1" x14ac:dyDescent="0.3">
      <c r="A56" s="104"/>
      <c r="B56" s="105"/>
      <c r="C56" s="128"/>
      <c r="D56" s="128"/>
      <c r="E56" s="128"/>
      <c r="F56" s="128"/>
      <c r="G56" s="75"/>
      <c r="H56" s="76"/>
    </row>
    <row r="57" spans="1:8" ht="33" customHeight="1" x14ac:dyDescent="0.3">
      <c r="A57" s="33" t="s">
        <v>51</v>
      </c>
      <c r="B57" s="21">
        <v>100</v>
      </c>
      <c r="C57" s="131">
        <v>11858.62</v>
      </c>
      <c r="D57" s="131"/>
      <c r="E57" s="132">
        <v>13113.69</v>
      </c>
      <c r="F57" s="132"/>
      <c r="G57" s="96">
        <f>E57-C57</f>
        <v>1255.0699999999997</v>
      </c>
      <c r="H57" s="106">
        <f>E57/C57</f>
        <v>1.1058360922265829</v>
      </c>
    </row>
    <row r="58" spans="1:8" ht="15.75" hidden="1" customHeight="1" x14ac:dyDescent="0.3">
      <c r="A58" s="38"/>
      <c r="B58" s="38"/>
      <c r="C58" s="131"/>
      <c r="D58" s="131"/>
      <c r="E58" s="132"/>
      <c r="F58" s="132"/>
      <c r="G58" s="96"/>
      <c r="H58" s="106"/>
    </row>
    <row r="59" spans="1:8" ht="15.6" x14ac:dyDescent="0.3">
      <c r="A59" s="29" t="s">
        <v>52</v>
      </c>
      <c r="B59" s="20">
        <v>110</v>
      </c>
      <c r="C59" s="133">
        <v>3445.9</v>
      </c>
      <c r="D59" s="133"/>
      <c r="E59" s="132">
        <v>2814.77</v>
      </c>
      <c r="F59" s="132"/>
      <c r="G59" s="36">
        <f>E59-C59</f>
        <v>-631.13000000000011</v>
      </c>
      <c r="H59" s="37">
        <f>E59/C59</f>
        <v>0.81684610696770077</v>
      </c>
    </row>
    <row r="60" spans="1:8" ht="15.6" x14ac:dyDescent="0.3">
      <c r="A60" s="29" t="s">
        <v>53</v>
      </c>
      <c r="B60" s="20">
        <v>120</v>
      </c>
      <c r="C60" s="134"/>
      <c r="D60" s="134"/>
      <c r="E60" s="132"/>
      <c r="F60" s="132"/>
      <c r="G60" s="39"/>
      <c r="H60" s="40"/>
    </row>
    <row r="61" spans="1:8" ht="9.75" customHeight="1" x14ac:dyDescent="0.3">
      <c r="A61" s="72" t="s">
        <v>54</v>
      </c>
      <c r="B61" s="90">
        <v>130</v>
      </c>
      <c r="C61" s="135">
        <v>1066.2</v>
      </c>
      <c r="D61" s="135"/>
      <c r="E61" s="132">
        <f>434.49+54.09</f>
        <v>488.58000000000004</v>
      </c>
      <c r="F61" s="132"/>
      <c r="G61" s="96">
        <f>E61-C61</f>
        <v>-577.62</v>
      </c>
      <c r="H61" s="103">
        <f>E61/C61</f>
        <v>0.45824423185143504</v>
      </c>
    </row>
    <row r="62" spans="1:8" x14ac:dyDescent="0.3">
      <c r="A62" s="72"/>
      <c r="B62" s="90"/>
      <c r="C62" s="135"/>
      <c r="D62" s="135"/>
      <c r="E62" s="132"/>
      <c r="F62" s="132"/>
      <c r="G62" s="96"/>
      <c r="H62" s="103"/>
    </row>
    <row r="63" spans="1:8" ht="15.6" x14ac:dyDescent="0.3">
      <c r="A63" s="29" t="s">
        <v>55</v>
      </c>
      <c r="B63" s="20">
        <v>140</v>
      </c>
      <c r="C63" s="130"/>
      <c r="D63" s="130"/>
      <c r="E63" s="132"/>
      <c r="F63" s="132"/>
      <c r="G63" s="36">
        <v>0</v>
      </c>
      <c r="H63" s="40"/>
    </row>
    <row r="64" spans="1:8" ht="17.25" customHeight="1" x14ac:dyDescent="0.3">
      <c r="A64" s="72" t="s">
        <v>56</v>
      </c>
      <c r="B64" s="90">
        <v>150</v>
      </c>
      <c r="C64" s="129">
        <v>6445</v>
      </c>
      <c r="D64" s="129"/>
      <c r="E64" s="133">
        <v>6783.29</v>
      </c>
      <c r="F64" s="133"/>
      <c r="G64" s="96">
        <v>0</v>
      </c>
      <c r="H64" s="103">
        <f>E64/C64</f>
        <v>1.052488750969744</v>
      </c>
    </row>
    <row r="65" spans="1:10" hidden="1" x14ac:dyDescent="0.3">
      <c r="A65" s="72"/>
      <c r="B65" s="90"/>
      <c r="C65" s="129"/>
      <c r="D65" s="129"/>
      <c r="E65" s="133"/>
      <c r="F65" s="133"/>
      <c r="G65" s="96"/>
      <c r="H65" s="103"/>
    </row>
    <row r="66" spans="1:10" ht="15.75" customHeight="1" x14ac:dyDescent="0.3">
      <c r="A66" s="72" t="s">
        <v>57</v>
      </c>
      <c r="B66" s="90">
        <v>160</v>
      </c>
      <c r="C66" s="130">
        <v>0</v>
      </c>
      <c r="D66" s="130"/>
      <c r="E66" s="132">
        <v>0</v>
      </c>
      <c r="F66" s="132"/>
      <c r="G66" s="96">
        <f>E66-C66</f>
        <v>0</v>
      </c>
      <c r="H66" s="95">
        <v>0</v>
      </c>
    </row>
    <row r="67" spans="1:10" ht="0.75" customHeight="1" x14ac:dyDescent="0.3">
      <c r="A67" s="72"/>
      <c r="B67" s="90"/>
      <c r="C67" s="130"/>
      <c r="D67" s="130"/>
      <c r="E67" s="132"/>
      <c r="F67" s="132"/>
      <c r="G67" s="96"/>
      <c r="H67" s="95"/>
    </row>
    <row r="68" spans="1:10" ht="13.35" customHeight="1" x14ac:dyDescent="0.3">
      <c r="A68" s="100" t="s">
        <v>58</v>
      </c>
      <c r="B68" s="80">
        <v>170</v>
      </c>
      <c r="C68" s="101">
        <f>C57+C59+C61+C64+C66</f>
        <v>22815.72</v>
      </c>
      <c r="D68" s="101"/>
      <c r="E68" s="102">
        <f>E57+E59+E61+E64+E66</f>
        <v>23200.33</v>
      </c>
      <c r="F68" s="102"/>
      <c r="G68" s="96">
        <f>E68-C68</f>
        <v>384.61000000000058</v>
      </c>
      <c r="H68" s="103">
        <f>E68/C68</f>
        <v>1.0168572370278037</v>
      </c>
    </row>
    <row r="69" spans="1:10" ht="9" customHeight="1" x14ac:dyDescent="0.3">
      <c r="A69" s="100"/>
      <c r="B69" s="80"/>
      <c r="C69" s="101"/>
      <c r="D69" s="101"/>
      <c r="E69" s="102"/>
      <c r="F69" s="102"/>
      <c r="G69" s="96"/>
      <c r="H69" s="103"/>
    </row>
    <row r="70" spans="1:10" ht="2.25" customHeight="1" x14ac:dyDescent="0.3">
      <c r="A70" s="100"/>
      <c r="B70" s="80"/>
      <c r="C70" s="101"/>
      <c r="D70" s="101"/>
      <c r="E70" s="102"/>
      <c r="F70" s="102"/>
      <c r="G70" s="96"/>
      <c r="H70" s="103"/>
    </row>
    <row r="71" spans="1:10" ht="6" customHeight="1" x14ac:dyDescent="0.3">
      <c r="A71" s="41"/>
      <c r="B71" s="90"/>
      <c r="C71" s="86"/>
      <c r="D71" s="86"/>
      <c r="E71" s="86"/>
      <c r="F71" s="86"/>
      <c r="G71" s="75">
        <v>0</v>
      </c>
      <c r="H71" s="76"/>
    </row>
    <row r="72" spans="1:10" ht="16.5" customHeight="1" x14ac:dyDescent="0.3">
      <c r="A72" s="19" t="s">
        <v>59</v>
      </c>
      <c r="B72" s="90"/>
      <c r="C72" s="86"/>
      <c r="D72" s="86"/>
      <c r="E72" s="86"/>
      <c r="F72" s="86"/>
      <c r="G72" s="75"/>
      <c r="H72" s="76"/>
    </row>
    <row r="73" spans="1:10" ht="18" customHeight="1" x14ac:dyDescent="0.3">
      <c r="A73" s="29" t="s">
        <v>60</v>
      </c>
      <c r="B73" s="20">
        <v>180</v>
      </c>
      <c r="C73" s="84">
        <f>C53-C68</f>
        <v>-2.0000000000436557E-2</v>
      </c>
      <c r="D73" s="84"/>
      <c r="E73" s="99">
        <f>E53-E68</f>
        <v>93.069999999999709</v>
      </c>
      <c r="F73" s="99"/>
      <c r="G73" s="35">
        <v>0</v>
      </c>
      <c r="H73" s="42"/>
    </row>
    <row r="74" spans="1:10" ht="15.6" x14ac:dyDescent="0.3">
      <c r="A74" s="29" t="s">
        <v>61</v>
      </c>
      <c r="B74" s="20">
        <v>181</v>
      </c>
      <c r="C74" s="84"/>
      <c r="D74" s="84"/>
      <c r="E74" s="84"/>
      <c r="F74" s="84"/>
      <c r="G74" s="35">
        <v>0</v>
      </c>
      <c r="H74" s="22"/>
    </row>
    <row r="75" spans="1:10" ht="15.6" x14ac:dyDescent="0.3">
      <c r="A75" s="29" t="s">
        <v>62</v>
      </c>
      <c r="B75" s="20">
        <v>182</v>
      </c>
      <c r="C75" s="84"/>
      <c r="D75" s="84"/>
      <c r="E75" s="84"/>
      <c r="F75" s="84"/>
      <c r="G75" s="35">
        <v>0</v>
      </c>
      <c r="H75" s="22"/>
      <c r="J75" s="1">
        <f>E76-E73</f>
        <v>586.73000000000025</v>
      </c>
    </row>
    <row r="76" spans="1:10" ht="32.25" customHeight="1" x14ac:dyDescent="0.3">
      <c r="A76" s="29" t="s">
        <v>63</v>
      </c>
      <c r="B76" s="20">
        <v>190</v>
      </c>
      <c r="C76" s="84"/>
      <c r="D76" s="84"/>
      <c r="E76" s="99">
        <v>679.8</v>
      </c>
      <c r="F76" s="99"/>
      <c r="G76" s="35">
        <v>0</v>
      </c>
      <c r="H76" s="22"/>
    </row>
    <row r="77" spans="1:10" ht="19.5" customHeight="1" x14ac:dyDescent="0.3">
      <c r="A77" s="29" t="s">
        <v>61</v>
      </c>
      <c r="B77" s="20">
        <v>191</v>
      </c>
      <c r="C77" s="90"/>
      <c r="D77" s="90"/>
      <c r="E77" s="90"/>
      <c r="F77" s="90"/>
      <c r="G77" s="6">
        <v>0</v>
      </c>
      <c r="H77" s="22"/>
    </row>
    <row r="78" spans="1:10" ht="15" customHeight="1" x14ac:dyDescent="0.3">
      <c r="A78" s="72" t="s">
        <v>62</v>
      </c>
      <c r="B78" s="90">
        <v>192</v>
      </c>
      <c r="C78" s="90"/>
      <c r="D78" s="90"/>
      <c r="E78" s="90"/>
      <c r="F78" s="90"/>
      <c r="G78" s="75">
        <v>0</v>
      </c>
      <c r="H78" s="76"/>
    </row>
    <row r="79" spans="1:10" ht="4.5" customHeight="1" x14ac:dyDescent="0.3">
      <c r="A79" s="72"/>
      <c r="B79" s="90"/>
      <c r="C79" s="90"/>
      <c r="D79" s="90"/>
      <c r="E79" s="90"/>
      <c r="F79" s="90"/>
      <c r="G79" s="75"/>
      <c r="H79" s="76"/>
    </row>
    <row r="80" spans="1:10" ht="33.75" customHeight="1" x14ac:dyDescent="0.3">
      <c r="A80" s="29" t="s">
        <v>64</v>
      </c>
      <c r="B80" s="20">
        <v>200</v>
      </c>
      <c r="C80" s="90"/>
      <c r="D80" s="90"/>
      <c r="E80" s="90"/>
      <c r="F80" s="90"/>
      <c r="G80" s="6"/>
      <c r="H80" s="43"/>
    </row>
    <row r="81" spans="1:8" ht="15.6" x14ac:dyDescent="0.3">
      <c r="A81" s="29" t="s">
        <v>61</v>
      </c>
      <c r="B81" s="20">
        <v>201</v>
      </c>
      <c r="C81" s="90"/>
      <c r="D81" s="90"/>
      <c r="E81" s="90"/>
      <c r="F81" s="90"/>
      <c r="G81" s="6">
        <v>0</v>
      </c>
      <c r="H81" s="22"/>
    </row>
    <row r="82" spans="1:8" ht="15.6" x14ac:dyDescent="0.3">
      <c r="A82" s="29" t="s">
        <v>62</v>
      </c>
      <c r="B82" s="20">
        <v>202</v>
      </c>
      <c r="C82" s="90"/>
      <c r="D82" s="90"/>
      <c r="E82" s="90"/>
      <c r="F82" s="90"/>
      <c r="G82" s="6">
        <v>0</v>
      </c>
      <c r="H82" s="22"/>
    </row>
    <row r="83" spans="1:8" ht="35.25" customHeight="1" x14ac:dyDescent="0.3">
      <c r="A83" s="29" t="s">
        <v>65</v>
      </c>
      <c r="B83" s="20">
        <v>210</v>
      </c>
      <c r="C83" s="90"/>
      <c r="D83" s="90"/>
      <c r="E83" s="90"/>
      <c r="F83" s="90"/>
      <c r="G83" s="6">
        <v>0</v>
      </c>
      <c r="H83" s="22"/>
    </row>
    <row r="84" spans="1:8" ht="25.5" customHeight="1" x14ac:dyDescent="0.3">
      <c r="A84" s="29" t="s">
        <v>66</v>
      </c>
      <c r="B84" s="20">
        <v>220</v>
      </c>
      <c r="C84" s="90">
        <v>0</v>
      </c>
      <c r="D84" s="90"/>
      <c r="E84" s="90">
        <v>0</v>
      </c>
      <c r="F84" s="90"/>
      <c r="G84" s="6">
        <v>0</v>
      </c>
      <c r="H84" s="22"/>
    </row>
    <row r="85" spans="1:8" ht="21.75" customHeight="1" x14ac:dyDescent="0.3">
      <c r="A85" s="29" t="s">
        <v>67</v>
      </c>
      <c r="B85" s="20">
        <v>221</v>
      </c>
      <c r="C85" s="90"/>
      <c r="D85" s="90"/>
      <c r="E85" s="90"/>
      <c r="F85" s="90"/>
      <c r="G85" s="6">
        <v>0</v>
      </c>
      <c r="H85" s="22"/>
    </row>
    <row r="86" spans="1:8" ht="18.75" customHeight="1" x14ac:dyDescent="0.3">
      <c r="A86" s="29" t="s">
        <v>68</v>
      </c>
      <c r="B86" s="20">
        <v>222</v>
      </c>
      <c r="C86" s="90"/>
      <c r="D86" s="90"/>
      <c r="E86" s="90"/>
      <c r="F86" s="90"/>
      <c r="G86" s="6">
        <v>0</v>
      </c>
      <c r="H86" s="22"/>
    </row>
    <row r="87" spans="1:8" ht="32.25" customHeight="1" x14ac:dyDescent="0.3">
      <c r="A87" s="29" t="s">
        <v>69</v>
      </c>
      <c r="B87" s="20">
        <v>230</v>
      </c>
      <c r="C87" s="90"/>
      <c r="D87" s="90"/>
      <c r="E87" s="90"/>
      <c r="F87" s="90"/>
      <c r="G87" s="6">
        <v>0</v>
      </c>
      <c r="H87" s="22"/>
    </row>
    <row r="88" spans="1:8" ht="15.75" customHeight="1" x14ac:dyDescent="0.3">
      <c r="A88" s="97" t="s">
        <v>70</v>
      </c>
      <c r="B88" s="97"/>
      <c r="C88" s="97"/>
      <c r="D88" s="97"/>
      <c r="E88" s="97"/>
      <c r="F88" s="97"/>
      <c r="G88" s="97"/>
      <c r="H88" s="97"/>
    </row>
    <row r="89" spans="1:8" ht="15" customHeight="1" x14ac:dyDescent="0.3">
      <c r="A89" s="71" t="s">
        <v>71</v>
      </c>
      <c r="B89" s="71"/>
      <c r="C89" s="71"/>
      <c r="D89" s="71"/>
      <c r="E89" s="71"/>
      <c r="F89" s="71"/>
      <c r="G89" s="71"/>
      <c r="H89" s="71"/>
    </row>
    <row r="90" spans="1:8" ht="16.5" customHeight="1" x14ac:dyDescent="0.3">
      <c r="A90" s="72" t="s">
        <v>72</v>
      </c>
      <c r="B90" s="90">
        <v>240</v>
      </c>
      <c r="C90" s="136">
        <v>1759.19</v>
      </c>
      <c r="D90" s="136"/>
      <c r="E90" s="132">
        <v>2899.1</v>
      </c>
      <c r="F90" s="132"/>
      <c r="G90" s="96">
        <f>E90-C90</f>
        <v>1139.9099999999999</v>
      </c>
      <c r="H90" s="98">
        <f>E90/C90*100</f>
        <v>164.79743518323772</v>
      </c>
    </row>
    <row r="91" spans="1:8" ht="6" customHeight="1" x14ac:dyDescent="0.3">
      <c r="A91" s="72"/>
      <c r="B91" s="90"/>
      <c r="C91" s="136"/>
      <c r="D91" s="136"/>
      <c r="E91" s="132"/>
      <c r="F91" s="132"/>
      <c r="G91" s="96"/>
      <c r="H91" s="98"/>
    </row>
    <row r="92" spans="1:8" ht="20.25" customHeight="1" x14ac:dyDescent="0.3">
      <c r="A92" s="72" t="s">
        <v>73</v>
      </c>
      <c r="B92" s="90">
        <v>250</v>
      </c>
      <c r="C92" s="136">
        <v>10094.58</v>
      </c>
      <c r="D92" s="136"/>
      <c r="E92" s="132">
        <v>9776.4500000000007</v>
      </c>
      <c r="F92" s="132"/>
      <c r="G92" s="96">
        <f>E92-C92</f>
        <v>-318.1299999999992</v>
      </c>
      <c r="H92" s="95">
        <f>E92/C92</f>
        <v>0.96848506822473057</v>
      </c>
    </row>
    <row r="93" spans="1:8" ht="0.75" customHeight="1" x14ac:dyDescent="0.3">
      <c r="A93" s="72"/>
      <c r="B93" s="90"/>
      <c r="C93" s="136"/>
      <c r="D93" s="136"/>
      <c r="E93" s="132"/>
      <c r="F93" s="132"/>
      <c r="G93" s="96"/>
      <c r="H93" s="95"/>
    </row>
    <row r="94" spans="1:8" ht="21" customHeight="1" x14ac:dyDescent="0.3">
      <c r="A94" s="29" t="s">
        <v>74</v>
      </c>
      <c r="B94" s="44">
        <v>260</v>
      </c>
      <c r="C94" s="136">
        <v>2220.7600000000002</v>
      </c>
      <c r="D94" s="136"/>
      <c r="E94" s="132">
        <v>2058.42</v>
      </c>
      <c r="F94" s="132"/>
      <c r="G94" s="45">
        <f>E94-C94</f>
        <v>-162.34000000000015</v>
      </c>
      <c r="H94" s="46">
        <f>E94/C94</f>
        <v>0.92689889947585502</v>
      </c>
    </row>
    <row r="95" spans="1:8" ht="21" customHeight="1" x14ac:dyDescent="0.3">
      <c r="A95" s="29" t="s">
        <v>75</v>
      </c>
      <c r="B95" s="20">
        <v>270</v>
      </c>
      <c r="C95" s="132">
        <v>666</v>
      </c>
      <c r="D95" s="132"/>
      <c r="E95" s="132">
        <v>730.76</v>
      </c>
      <c r="F95" s="132"/>
      <c r="G95" s="45">
        <f>E95-C95</f>
        <v>64.759999999999991</v>
      </c>
      <c r="H95" s="46">
        <f>E95/C95</f>
        <v>1.0972372372372372</v>
      </c>
    </row>
    <row r="96" spans="1:8" ht="21.75" customHeight="1" x14ac:dyDescent="0.3">
      <c r="A96" s="72" t="s">
        <v>76</v>
      </c>
      <c r="B96" s="90">
        <v>280</v>
      </c>
      <c r="C96" s="137">
        <f>C61</f>
        <v>1066.2</v>
      </c>
      <c r="D96" s="137"/>
      <c r="E96" s="132">
        <v>520.47</v>
      </c>
      <c r="F96" s="132"/>
      <c r="G96" s="96">
        <f>E96-C96</f>
        <v>-545.73</v>
      </c>
      <c r="H96" s="95">
        <f>E96/C96</f>
        <v>0.48815419245920089</v>
      </c>
    </row>
    <row r="97" spans="1:8" hidden="1" x14ac:dyDescent="0.3">
      <c r="A97" s="72"/>
      <c r="B97" s="90"/>
      <c r="C97" s="137"/>
      <c r="D97" s="137"/>
      <c r="E97" s="132"/>
      <c r="F97" s="132"/>
      <c r="G97" s="96"/>
      <c r="H97" s="95"/>
    </row>
    <row r="98" spans="1:8" ht="27.75" customHeight="1" x14ac:dyDescent="0.3">
      <c r="A98" s="72" t="s">
        <v>77</v>
      </c>
      <c r="B98" s="90">
        <v>290</v>
      </c>
      <c r="C98" s="96">
        <f>C90+C92+C94+C95+C96</f>
        <v>15806.730000000001</v>
      </c>
      <c r="D98" s="96"/>
      <c r="E98" s="78">
        <f>E90+E92+E94+E95+E96</f>
        <v>15985.2</v>
      </c>
      <c r="F98" s="78"/>
      <c r="G98" s="96">
        <f>E98-C98</f>
        <v>178.46999999999935</v>
      </c>
      <c r="H98" s="95">
        <f>E98/C98</f>
        <v>1.0112907603280374</v>
      </c>
    </row>
    <row r="99" spans="1:8" ht="3" hidden="1" customHeight="1" x14ac:dyDescent="0.3">
      <c r="A99" s="72"/>
      <c r="B99" s="90"/>
      <c r="C99" s="96"/>
      <c r="D99" s="96"/>
      <c r="E99" s="78"/>
      <c r="F99" s="78"/>
      <c r="G99" s="96"/>
      <c r="H99" s="95"/>
    </row>
    <row r="100" spans="1:8" ht="4.5" customHeight="1" x14ac:dyDescent="0.3">
      <c r="A100" s="97"/>
      <c r="B100" s="97"/>
      <c r="C100" s="97"/>
      <c r="D100" s="97"/>
      <c r="E100" s="97"/>
      <c r="F100" s="97"/>
      <c r="G100" s="97"/>
      <c r="H100" s="97"/>
    </row>
    <row r="101" spans="1:8" ht="20.25" customHeight="1" x14ac:dyDescent="0.3">
      <c r="A101" s="71" t="s">
        <v>78</v>
      </c>
      <c r="B101" s="71"/>
      <c r="C101" s="71"/>
      <c r="D101" s="71"/>
      <c r="E101" s="71"/>
      <c r="F101" s="71"/>
      <c r="G101" s="71"/>
      <c r="H101" s="71"/>
    </row>
    <row r="102" spans="1:8" ht="51.75" customHeight="1" x14ac:dyDescent="0.3">
      <c r="A102" s="19" t="s">
        <v>79</v>
      </c>
      <c r="B102" s="31">
        <v>300</v>
      </c>
      <c r="C102" s="47">
        <v>0</v>
      </c>
      <c r="D102" s="82">
        <v>0</v>
      </c>
      <c r="E102" s="82"/>
      <c r="F102" s="82">
        <v>0</v>
      </c>
      <c r="G102" s="82"/>
      <c r="H102" s="48"/>
    </row>
    <row r="103" spans="1:8" ht="21.75" customHeight="1" x14ac:dyDescent="0.3">
      <c r="A103" s="29" t="s">
        <v>80</v>
      </c>
      <c r="B103" s="20">
        <v>301</v>
      </c>
      <c r="C103" s="20">
        <v>0</v>
      </c>
      <c r="D103" s="90">
        <v>0</v>
      </c>
      <c r="E103" s="90"/>
      <c r="F103" s="75">
        <v>0</v>
      </c>
      <c r="G103" s="75"/>
      <c r="H103" s="22"/>
    </row>
    <row r="104" spans="1:8" ht="15.6" x14ac:dyDescent="0.3">
      <c r="A104" s="49">
        <v>1</v>
      </c>
      <c r="B104" s="47">
        <v>2</v>
      </c>
      <c r="C104" s="47">
        <v>3</v>
      </c>
      <c r="D104" s="82">
        <v>4</v>
      </c>
      <c r="E104" s="82"/>
      <c r="F104" s="82">
        <v>5</v>
      </c>
      <c r="G104" s="82"/>
      <c r="H104" s="50">
        <v>6</v>
      </c>
    </row>
    <row r="105" spans="1:8" ht="34.5" customHeight="1" x14ac:dyDescent="0.3">
      <c r="A105" s="29" t="s">
        <v>81</v>
      </c>
      <c r="B105" s="20">
        <v>302</v>
      </c>
      <c r="C105" s="20">
        <v>0</v>
      </c>
      <c r="D105" s="90">
        <v>0</v>
      </c>
      <c r="E105" s="90"/>
      <c r="F105" s="75">
        <v>0</v>
      </c>
      <c r="G105" s="75"/>
      <c r="H105" s="22"/>
    </row>
    <row r="106" spans="1:8" ht="34.5" customHeight="1" x14ac:dyDescent="0.3">
      <c r="A106" s="29" t="s">
        <v>82</v>
      </c>
      <c r="B106" s="20">
        <v>303</v>
      </c>
      <c r="C106" s="20"/>
      <c r="D106" s="90"/>
      <c r="E106" s="90"/>
      <c r="F106" s="75">
        <v>0</v>
      </c>
      <c r="G106" s="75"/>
      <c r="H106" s="22"/>
    </row>
    <row r="107" spans="1:8" ht="18" customHeight="1" x14ac:dyDescent="0.3">
      <c r="A107" s="51" t="s">
        <v>83</v>
      </c>
      <c r="B107" s="90">
        <v>304</v>
      </c>
      <c r="C107" s="90"/>
      <c r="D107" s="90"/>
      <c r="E107" s="90"/>
      <c r="F107" s="75">
        <v>0</v>
      </c>
      <c r="G107" s="75"/>
      <c r="H107" s="76"/>
    </row>
    <row r="108" spans="1:8" ht="15.6" x14ac:dyDescent="0.3">
      <c r="A108" s="29" t="s">
        <v>84</v>
      </c>
      <c r="B108" s="90"/>
      <c r="C108" s="90"/>
      <c r="D108" s="90"/>
      <c r="E108" s="90"/>
      <c r="F108" s="75"/>
      <c r="G108" s="75"/>
      <c r="H108" s="76"/>
    </row>
    <row r="109" spans="1:8" ht="35.25" customHeight="1" x14ac:dyDescent="0.3">
      <c r="A109" s="29" t="s">
        <v>85</v>
      </c>
      <c r="B109" s="5" t="s">
        <v>86</v>
      </c>
      <c r="C109" s="20"/>
      <c r="D109" s="90"/>
      <c r="E109" s="90"/>
      <c r="F109" s="75">
        <v>0</v>
      </c>
      <c r="G109" s="75"/>
      <c r="H109" s="22"/>
    </row>
    <row r="110" spans="1:8" ht="15.6" x14ac:dyDescent="0.3">
      <c r="A110" s="29" t="s">
        <v>87</v>
      </c>
      <c r="B110" s="5" t="s">
        <v>88</v>
      </c>
      <c r="C110" s="20"/>
      <c r="D110" s="90"/>
      <c r="E110" s="90"/>
      <c r="F110" s="75">
        <v>0</v>
      </c>
      <c r="G110" s="75"/>
      <c r="H110" s="22"/>
    </row>
    <row r="111" spans="1:8" ht="42.75" customHeight="1" x14ac:dyDescent="0.3">
      <c r="A111" s="19" t="s">
        <v>89</v>
      </c>
      <c r="B111" s="31">
        <v>310</v>
      </c>
      <c r="C111" s="31">
        <v>0</v>
      </c>
      <c r="D111" s="80">
        <v>0</v>
      </c>
      <c r="E111" s="80"/>
      <c r="F111" s="82">
        <v>0</v>
      </c>
      <c r="G111" s="82"/>
      <c r="H111" s="22"/>
    </row>
    <row r="112" spans="1:8" ht="46.5" customHeight="1" x14ac:dyDescent="0.3">
      <c r="A112" s="29" t="s">
        <v>90</v>
      </c>
      <c r="B112" s="20">
        <v>311</v>
      </c>
      <c r="C112" s="20"/>
      <c r="D112" s="90"/>
      <c r="E112" s="90"/>
      <c r="F112" s="75">
        <v>0</v>
      </c>
      <c r="G112" s="75"/>
      <c r="H112" s="22"/>
    </row>
    <row r="113" spans="1:8" ht="30" customHeight="1" x14ac:dyDescent="0.3">
      <c r="A113" s="29" t="s">
        <v>91</v>
      </c>
      <c r="B113" s="20">
        <v>312</v>
      </c>
      <c r="C113" s="20"/>
      <c r="D113" s="90"/>
      <c r="E113" s="90"/>
      <c r="F113" s="75">
        <v>0</v>
      </c>
      <c r="G113" s="75"/>
      <c r="H113" s="22"/>
    </row>
    <row r="114" spans="1:8" ht="15.6" x14ac:dyDescent="0.3">
      <c r="A114" s="29" t="s">
        <v>92</v>
      </c>
      <c r="B114" s="20">
        <v>313</v>
      </c>
      <c r="C114" s="20"/>
      <c r="D114" s="90"/>
      <c r="E114" s="90"/>
      <c r="F114" s="75">
        <v>0</v>
      </c>
      <c r="G114" s="75"/>
      <c r="H114" s="22"/>
    </row>
    <row r="115" spans="1:8" ht="33" customHeight="1" x14ac:dyDescent="0.3">
      <c r="A115" s="94" t="s">
        <v>93</v>
      </c>
      <c r="B115" s="80">
        <v>320</v>
      </c>
      <c r="C115" s="84">
        <v>1005.7</v>
      </c>
      <c r="D115" s="84">
        <v>984.35</v>
      </c>
      <c r="E115" s="84"/>
      <c r="F115" s="82">
        <f>D115-C115</f>
        <v>-21.350000000000023</v>
      </c>
      <c r="G115" s="82"/>
      <c r="H115" s="92">
        <f>D115/C115*100</f>
        <v>97.877100526996117</v>
      </c>
    </row>
    <row r="116" spans="1:8" ht="15.75" hidden="1" customHeight="1" x14ac:dyDescent="0.3">
      <c r="A116" s="94"/>
      <c r="B116" s="94"/>
      <c r="C116" s="84"/>
      <c r="D116" s="84"/>
      <c r="E116" s="84"/>
      <c r="F116" s="82"/>
      <c r="G116" s="82"/>
      <c r="H116" s="92"/>
    </row>
    <row r="117" spans="1:8" ht="48.75" customHeight="1" x14ac:dyDescent="0.3">
      <c r="A117" s="33" t="s">
        <v>94</v>
      </c>
      <c r="B117" s="21">
        <v>321</v>
      </c>
      <c r="C117" s="53">
        <f>C94</f>
        <v>2220.7600000000002</v>
      </c>
      <c r="D117" s="53">
        <f>D94</f>
        <v>0</v>
      </c>
      <c r="E117" s="53">
        <f>E94</f>
        <v>2058.42</v>
      </c>
      <c r="F117" s="82">
        <f>E117-C117</f>
        <v>-162.34000000000015</v>
      </c>
      <c r="G117" s="82"/>
      <c r="H117" s="52">
        <f>D117/C117%</f>
        <v>0</v>
      </c>
    </row>
    <row r="118" spans="1:8" ht="15.6" x14ac:dyDescent="0.3">
      <c r="A118" s="29" t="s">
        <v>95</v>
      </c>
      <c r="B118" s="20">
        <v>322</v>
      </c>
      <c r="C118" s="54"/>
      <c r="D118" s="86"/>
      <c r="E118" s="86"/>
      <c r="F118" s="75">
        <v>0</v>
      </c>
      <c r="G118" s="75"/>
      <c r="H118" s="22"/>
    </row>
    <row r="119" spans="1:8" ht="28.5" customHeight="1" x14ac:dyDescent="0.3">
      <c r="A119" s="29" t="s">
        <v>96</v>
      </c>
      <c r="B119" s="20">
        <v>330</v>
      </c>
      <c r="C119" s="55">
        <f>C120</f>
        <v>2067.6</v>
      </c>
      <c r="D119" s="84">
        <f>D120</f>
        <v>1918.17</v>
      </c>
      <c r="E119" s="84"/>
      <c r="F119" s="75">
        <v>0</v>
      </c>
      <c r="G119" s="75"/>
      <c r="H119" s="22"/>
    </row>
    <row r="120" spans="1:8" ht="27" customHeight="1" x14ac:dyDescent="0.3">
      <c r="A120" s="29" t="s">
        <v>97</v>
      </c>
      <c r="B120" s="20">
        <v>331</v>
      </c>
      <c r="C120" s="55">
        <v>2067.6</v>
      </c>
      <c r="D120" s="84">
        <v>1918.17</v>
      </c>
      <c r="E120" s="84"/>
      <c r="F120" s="93">
        <f>D120-C120</f>
        <v>-149.42999999999984</v>
      </c>
      <c r="G120" s="93"/>
      <c r="H120" s="56">
        <f>D120/C120*100</f>
        <v>92.772780034822986</v>
      </c>
    </row>
    <row r="121" spans="1:8" ht="15.6" x14ac:dyDescent="0.3">
      <c r="A121" s="29" t="s">
        <v>98</v>
      </c>
      <c r="B121" s="20">
        <v>332</v>
      </c>
      <c r="C121" s="20"/>
      <c r="D121" s="90"/>
      <c r="E121" s="90"/>
      <c r="F121" s="75">
        <v>0</v>
      </c>
      <c r="G121" s="75"/>
      <c r="H121" s="22"/>
    </row>
    <row r="122" spans="1:8" ht="15.6" x14ac:dyDescent="0.3">
      <c r="A122" s="91"/>
      <c r="B122" s="91"/>
      <c r="C122" s="91"/>
      <c r="D122" s="91"/>
      <c r="E122" s="91"/>
      <c r="F122" s="91"/>
      <c r="G122" s="91"/>
      <c r="H122" s="91"/>
    </row>
    <row r="123" spans="1:8" ht="15" customHeight="1" x14ac:dyDescent="0.3">
      <c r="A123" s="71" t="s">
        <v>99</v>
      </c>
      <c r="B123" s="71"/>
      <c r="C123" s="71"/>
      <c r="D123" s="71"/>
      <c r="E123" s="71"/>
      <c r="F123" s="71"/>
      <c r="G123" s="71"/>
      <c r="H123" s="71"/>
    </row>
    <row r="124" spans="1:8" ht="21.75" customHeight="1" x14ac:dyDescent="0.3">
      <c r="A124" s="29" t="s">
        <v>100</v>
      </c>
      <c r="B124" s="20">
        <v>340</v>
      </c>
      <c r="C124" s="20"/>
      <c r="D124" s="90"/>
      <c r="E124" s="90"/>
      <c r="F124" s="75">
        <v>0</v>
      </c>
      <c r="G124" s="75"/>
      <c r="H124" s="22"/>
    </row>
    <row r="125" spans="1:8" ht="21" customHeight="1" x14ac:dyDescent="0.3">
      <c r="A125" s="29" t="s">
        <v>101</v>
      </c>
      <c r="B125" s="20">
        <v>341</v>
      </c>
      <c r="C125" s="20"/>
      <c r="D125" s="90"/>
      <c r="E125" s="90"/>
      <c r="F125" s="75">
        <v>0</v>
      </c>
      <c r="G125" s="75"/>
      <c r="H125" s="22"/>
    </row>
    <row r="126" spans="1:8" ht="45" customHeight="1" x14ac:dyDescent="0.3">
      <c r="A126" s="72" t="s">
        <v>102</v>
      </c>
      <c r="B126" s="90">
        <v>350</v>
      </c>
      <c r="C126" s="80">
        <v>564</v>
      </c>
      <c r="D126" s="74">
        <v>548.75</v>
      </c>
      <c r="E126" s="74"/>
      <c r="F126" s="82">
        <v>0</v>
      </c>
      <c r="G126" s="82"/>
      <c r="H126" s="88">
        <f>D126/C126</f>
        <v>0.97296099290780147</v>
      </c>
    </row>
    <row r="127" spans="1:8" hidden="1" x14ac:dyDescent="0.3">
      <c r="A127" s="72"/>
      <c r="B127" s="90"/>
      <c r="C127" s="80"/>
      <c r="D127" s="74"/>
      <c r="E127" s="74"/>
      <c r="F127" s="82"/>
      <c r="G127" s="82"/>
      <c r="H127" s="88"/>
    </row>
    <row r="128" spans="1:8" ht="10.5" customHeight="1" x14ac:dyDescent="0.3">
      <c r="A128" s="72" t="s">
        <v>101</v>
      </c>
      <c r="B128" s="90">
        <v>351</v>
      </c>
      <c r="C128" s="90">
        <v>296.98</v>
      </c>
      <c r="D128" s="74">
        <v>296.98</v>
      </c>
      <c r="E128" s="74"/>
      <c r="F128" s="82">
        <v>0</v>
      </c>
      <c r="G128" s="82"/>
      <c r="H128" s="88">
        <f>D128/C128</f>
        <v>1</v>
      </c>
    </row>
    <row r="129" spans="1:9" ht="13.5" customHeight="1" x14ac:dyDescent="0.3">
      <c r="A129" s="72"/>
      <c r="B129" s="90"/>
      <c r="C129" s="90"/>
      <c r="D129" s="74"/>
      <c r="E129" s="74"/>
      <c r="F129" s="82"/>
      <c r="G129" s="82"/>
      <c r="H129" s="88"/>
    </row>
    <row r="130" spans="1:9" ht="15.6" hidden="1" x14ac:dyDescent="0.3">
      <c r="A130" s="72"/>
      <c r="B130" s="90"/>
      <c r="C130" s="90"/>
      <c r="D130" s="74"/>
      <c r="E130" s="74"/>
      <c r="F130" s="82"/>
      <c r="G130" s="82"/>
      <c r="H130" s="57"/>
    </row>
    <row r="131" spans="1:9" ht="33.75" customHeight="1" x14ac:dyDescent="0.3">
      <c r="A131" s="33" t="s">
        <v>103</v>
      </c>
      <c r="B131" s="33">
        <v>360</v>
      </c>
      <c r="C131" s="33"/>
      <c r="D131" s="89"/>
      <c r="E131" s="89"/>
      <c r="F131" s="75"/>
      <c r="G131" s="75"/>
      <c r="H131" s="58"/>
    </row>
    <row r="132" spans="1:9" ht="20.25" customHeight="1" x14ac:dyDescent="0.3">
      <c r="A132" s="29" t="s">
        <v>101</v>
      </c>
      <c r="B132" s="20">
        <v>361</v>
      </c>
      <c r="C132" s="20"/>
      <c r="D132" s="89"/>
      <c r="E132" s="89"/>
      <c r="F132" s="75"/>
      <c r="G132" s="75"/>
      <c r="H132" s="57"/>
    </row>
    <row r="133" spans="1:9" ht="29.25" customHeight="1" x14ac:dyDescent="0.3">
      <c r="A133" s="29" t="s">
        <v>104</v>
      </c>
      <c r="B133" s="20">
        <v>370</v>
      </c>
      <c r="C133" s="20"/>
      <c r="D133" s="86"/>
      <c r="E133" s="86"/>
      <c r="F133" s="75">
        <v>0</v>
      </c>
      <c r="G133" s="75"/>
      <c r="H133" s="58"/>
      <c r="I133" s="59"/>
    </row>
    <row r="134" spans="1:9" ht="21" customHeight="1" x14ac:dyDescent="0.3">
      <c r="A134" s="29" t="s">
        <v>101</v>
      </c>
      <c r="B134" s="20">
        <v>371</v>
      </c>
      <c r="C134" s="20"/>
      <c r="D134" s="86"/>
      <c r="E134" s="86"/>
      <c r="F134" s="75">
        <v>0</v>
      </c>
      <c r="G134" s="75"/>
      <c r="H134" s="57"/>
    </row>
    <row r="135" spans="1:9" ht="60.75" customHeight="1" x14ac:dyDescent="0.3">
      <c r="A135" s="29" t="s">
        <v>105</v>
      </c>
      <c r="B135" s="20">
        <v>380</v>
      </c>
      <c r="C135" s="31">
        <v>142.30000000000001</v>
      </c>
      <c r="D135" s="74">
        <v>87.55</v>
      </c>
      <c r="E135" s="74"/>
      <c r="F135" s="87">
        <f>C135-D135</f>
        <v>54.750000000000014</v>
      </c>
      <c r="G135" s="87"/>
      <c r="H135" s="88">
        <f>D135/C135</f>
        <v>0.6152494729444834</v>
      </c>
    </row>
    <row r="136" spans="1:9" ht="24" customHeight="1" x14ac:dyDescent="0.3">
      <c r="A136" s="29" t="s">
        <v>101</v>
      </c>
      <c r="B136" s="20">
        <v>381</v>
      </c>
      <c r="C136" s="20"/>
      <c r="D136" s="89"/>
      <c r="E136" s="89"/>
      <c r="F136" s="87"/>
      <c r="G136" s="87"/>
      <c r="H136" s="88"/>
    </row>
    <row r="137" spans="1:9" ht="32.25" customHeight="1" x14ac:dyDescent="0.3">
      <c r="A137" s="73" t="s">
        <v>106</v>
      </c>
      <c r="B137" s="73">
        <v>390</v>
      </c>
      <c r="C137" s="80">
        <f>C135+C126</f>
        <v>706.3</v>
      </c>
      <c r="D137" s="81">
        <f>D124+D126+D131+D133+D135</f>
        <v>636.29999999999995</v>
      </c>
      <c r="E137" s="81"/>
      <c r="F137" s="82">
        <v>0</v>
      </c>
      <c r="G137" s="82"/>
      <c r="H137" s="83">
        <f>D137/C137</f>
        <v>0.90089197224975226</v>
      </c>
    </row>
    <row r="138" spans="1:9" hidden="1" x14ac:dyDescent="0.3">
      <c r="A138" s="73"/>
      <c r="B138" s="73"/>
      <c r="C138" s="80"/>
      <c r="D138" s="81"/>
      <c r="E138" s="81"/>
      <c r="F138" s="82"/>
      <c r="G138" s="82"/>
      <c r="H138" s="83"/>
    </row>
    <row r="139" spans="1:9" ht="30.75" customHeight="1" x14ac:dyDescent="0.3">
      <c r="A139" s="33" t="s">
        <v>107</v>
      </c>
      <c r="B139" s="33">
        <v>391</v>
      </c>
      <c r="C139" s="30">
        <v>374.3</v>
      </c>
      <c r="D139" s="84">
        <f>D125+D128+D132+D134+D136</f>
        <v>296.98</v>
      </c>
      <c r="E139" s="84"/>
      <c r="F139" s="82">
        <v>0</v>
      </c>
      <c r="G139" s="82"/>
      <c r="H139" s="60">
        <f>D139/C139</f>
        <v>0.79342773176596315</v>
      </c>
    </row>
    <row r="140" spans="1:9" ht="15.6" x14ac:dyDescent="0.3">
      <c r="A140" s="85"/>
      <c r="B140" s="85"/>
      <c r="C140" s="85"/>
      <c r="D140" s="85"/>
      <c r="E140" s="85"/>
      <c r="F140" s="85"/>
      <c r="G140" s="85"/>
      <c r="H140" s="85"/>
    </row>
    <row r="141" spans="1:9" ht="15" customHeight="1" x14ac:dyDescent="0.3">
      <c r="A141" s="71" t="s">
        <v>108</v>
      </c>
      <c r="B141" s="71"/>
      <c r="C141" s="71"/>
      <c r="D141" s="71"/>
      <c r="E141" s="71"/>
      <c r="F141" s="71"/>
      <c r="G141" s="71"/>
      <c r="H141" s="71"/>
    </row>
    <row r="142" spans="1:9" ht="21" customHeight="1" x14ac:dyDescent="0.3">
      <c r="A142" s="72" t="s">
        <v>109</v>
      </c>
      <c r="B142" s="73">
        <v>400</v>
      </c>
      <c r="C142" s="74">
        <v>57.75</v>
      </c>
      <c r="D142" s="74"/>
      <c r="E142" s="74">
        <v>59.75</v>
      </c>
      <c r="F142" s="74"/>
      <c r="G142" s="75"/>
      <c r="H142" s="76"/>
    </row>
    <row r="143" spans="1:9" hidden="1" x14ac:dyDescent="0.3">
      <c r="A143" s="72"/>
      <c r="B143" s="73"/>
      <c r="C143" s="74"/>
      <c r="D143" s="74"/>
      <c r="E143" s="74"/>
      <c r="F143" s="74"/>
      <c r="G143" s="75"/>
      <c r="H143" s="76"/>
    </row>
    <row r="144" spans="1:9" ht="20.25" customHeight="1" x14ac:dyDescent="0.3">
      <c r="A144" s="73" t="s">
        <v>110</v>
      </c>
      <c r="B144" s="73">
        <v>410</v>
      </c>
      <c r="C144" s="77">
        <v>0</v>
      </c>
      <c r="D144" s="77"/>
      <c r="E144" s="78">
        <v>7974.2</v>
      </c>
      <c r="F144" s="78"/>
      <c r="G144" s="79"/>
      <c r="H144" s="79"/>
    </row>
    <row r="145" spans="1:8" hidden="1" x14ac:dyDescent="0.3">
      <c r="A145" s="73"/>
      <c r="B145" s="73"/>
      <c r="C145" s="77"/>
      <c r="D145" s="77"/>
      <c r="E145" s="78"/>
      <c r="F145" s="78"/>
      <c r="G145" s="79"/>
      <c r="H145" s="79"/>
    </row>
    <row r="146" spans="1:8" ht="20.25" customHeight="1" x14ac:dyDescent="0.3">
      <c r="A146" s="33" t="s">
        <v>111</v>
      </c>
      <c r="B146" s="33">
        <v>420</v>
      </c>
      <c r="C146" s="67">
        <v>0</v>
      </c>
      <c r="D146" s="67"/>
      <c r="E146" s="68"/>
      <c r="F146" s="68"/>
      <c r="G146" s="61"/>
      <c r="H146" s="62"/>
    </row>
    <row r="147" spans="1:8" ht="31.2" x14ac:dyDescent="0.3">
      <c r="A147" s="63" t="s">
        <v>112</v>
      </c>
      <c r="B147" s="64">
        <v>430</v>
      </c>
      <c r="C147" s="69">
        <v>0</v>
      </c>
      <c r="D147" s="69"/>
      <c r="E147" s="70">
        <v>0</v>
      </c>
      <c r="F147" s="70"/>
      <c r="G147" s="61"/>
      <c r="H147" s="65"/>
    </row>
    <row r="150" spans="1:8" x14ac:dyDescent="0.3">
      <c r="A150" s="66"/>
      <c r="G150" s="66"/>
      <c r="H150" s="66"/>
    </row>
    <row r="151" spans="1:8" x14ac:dyDescent="0.3">
      <c r="A151" s="66" t="s">
        <v>113</v>
      </c>
      <c r="G151" s="66" t="s">
        <v>114</v>
      </c>
    </row>
  </sheetData>
  <mergeCells count="284">
    <mergeCell ref="F9:G9"/>
    <mergeCell ref="A10:E10"/>
    <mergeCell ref="F10:G10"/>
    <mergeCell ref="A11:E11"/>
    <mergeCell ref="F11:G11"/>
    <mergeCell ref="A12:E12"/>
    <mergeCell ref="F12:G12"/>
    <mergeCell ref="A13:E13"/>
    <mergeCell ref="F13:G13"/>
    <mergeCell ref="A14:E14"/>
    <mergeCell ref="A15:E15"/>
    <mergeCell ref="A16:E16"/>
    <mergeCell ref="A19:I19"/>
    <mergeCell ref="A20:I20"/>
    <mergeCell ref="A21:I21"/>
    <mergeCell ref="A22:I22"/>
    <mergeCell ref="A23:I23"/>
    <mergeCell ref="A24:I24"/>
    <mergeCell ref="A26:A27"/>
    <mergeCell ref="B26:B27"/>
    <mergeCell ref="C26:C27"/>
    <mergeCell ref="D26:E27"/>
    <mergeCell ref="F26:G26"/>
    <mergeCell ref="F27:G27"/>
    <mergeCell ref="D28:E28"/>
    <mergeCell ref="F28:G28"/>
    <mergeCell ref="A29:H29"/>
    <mergeCell ref="A30:H30"/>
    <mergeCell ref="A31:H31"/>
    <mergeCell ref="C32:D32"/>
    <mergeCell ref="E32:F32"/>
    <mergeCell ref="C33:D33"/>
    <mergeCell ref="E33:F33"/>
    <mergeCell ref="C34:D34"/>
    <mergeCell ref="E34:F34"/>
    <mergeCell ref="C35:D35"/>
    <mergeCell ref="E35:F35"/>
    <mergeCell ref="C36:D36"/>
    <mergeCell ref="E36:F36"/>
    <mergeCell ref="C37:D37"/>
    <mergeCell ref="E37:F37"/>
    <mergeCell ref="C38:D38"/>
    <mergeCell ref="E38:F38"/>
    <mergeCell ref="C39:D39"/>
    <mergeCell ref="E39:F39"/>
    <mergeCell ref="C40:D40"/>
    <mergeCell ref="E40:F40"/>
    <mergeCell ref="C41:D41"/>
    <mergeCell ref="E41:F41"/>
    <mergeCell ref="C42:D42"/>
    <mergeCell ref="E42:F42"/>
    <mergeCell ref="A43:A45"/>
    <mergeCell ref="B43:B45"/>
    <mergeCell ref="C43:D45"/>
    <mergeCell ref="E43:F45"/>
    <mergeCell ref="C46:D46"/>
    <mergeCell ref="E46:F46"/>
    <mergeCell ref="C47:D47"/>
    <mergeCell ref="E47:F47"/>
    <mergeCell ref="E48:F48"/>
    <mergeCell ref="C49:D49"/>
    <mergeCell ref="E49:F49"/>
    <mergeCell ref="A50:A51"/>
    <mergeCell ref="B50:B51"/>
    <mergeCell ref="C50:D51"/>
    <mergeCell ref="E50:F51"/>
    <mergeCell ref="G50:G51"/>
    <mergeCell ref="H50:H51"/>
    <mergeCell ref="C52:D52"/>
    <mergeCell ref="E52:F52"/>
    <mergeCell ref="A53:A54"/>
    <mergeCell ref="B53:B54"/>
    <mergeCell ref="C53:D54"/>
    <mergeCell ref="E53:F54"/>
    <mergeCell ref="G53:G54"/>
    <mergeCell ref="H53:H54"/>
    <mergeCell ref="A55:A56"/>
    <mergeCell ref="B55:B56"/>
    <mergeCell ref="C55:D56"/>
    <mergeCell ref="E55:F56"/>
    <mergeCell ref="G55:G56"/>
    <mergeCell ref="H55:H56"/>
    <mergeCell ref="C57:D58"/>
    <mergeCell ref="E57:F58"/>
    <mergeCell ref="G57:G58"/>
    <mergeCell ref="H57:H58"/>
    <mergeCell ref="C59:D59"/>
    <mergeCell ref="E59:F59"/>
    <mergeCell ref="C60:D60"/>
    <mergeCell ref="E60:F60"/>
    <mergeCell ref="A61:A62"/>
    <mergeCell ref="B61:B62"/>
    <mergeCell ref="C61:D62"/>
    <mergeCell ref="E61:F62"/>
    <mergeCell ref="G61:G62"/>
    <mergeCell ref="H61:H62"/>
    <mergeCell ref="C63:D63"/>
    <mergeCell ref="E63:F63"/>
    <mergeCell ref="A64:A65"/>
    <mergeCell ref="B64:B65"/>
    <mergeCell ref="C64:D65"/>
    <mergeCell ref="E64:F65"/>
    <mergeCell ref="G64:G65"/>
    <mergeCell ref="H64:H65"/>
    <mergeCell ref="A66:A67"/>
    <mergeCell ref="B66:B67"/>
    <mergeCell ref="C66:D67"/>
    <mergeCell ref="E66:F67"/>
    <mergeCell ref="G66:G67"/>
    <mergeCell ref="H66:H67"/>
    <mergeCell ref="A68:A70"/>
    <mergeCell ref="B68:B70"/>
    <mergeCell ref="C68:D70"/>
    <mergeCell ref="E68:F70"/>
    <mergeCell ref="G68:G70"/>
    <mergeCell ref="H68:H70"/>
    <mergeCell ref="B71:B72"/>
    <mergeCell ref="C71:D72"/>
    <mergeCell ref="E71:F72"/>
    <mergeCell ref="G71:G72"/>
    <mergeCell ref="H71:H72"/>
    <mergeCell ref="C73:D73"/>
    <mergeCell ref="E73:F73"/>
    <mergeCell ref="C74:D74"/>
    <mergeCell ref="E74:F74"/>
    <mergeCell ref="C75:D75"/>
    <mergeCell ref="E75:F75"/>
    <mergeCell ref="C76:D76"/>
    <mergeCell ref="E76:F76"/>
    <mergeCell ref="C77:D77"/>
    <mergeCell ref="E77:F77"/>
    <mergeCell ref="A78:A79"/>
    <mergeCell ref="B78:B79"/>
    <mergeCell ref="C78:D79"/>
    <mergeCell ref="E78:F79"/>
    <mergeCell ref="G78:G79"/>
    <mergeCell ref="H78:H79"/>
    <mergeCell ref="C80:D80"/>
    <mergeCell ref="E80:F80"/>
    <mergeCell ref="C81:D81"/>
    <mergeCell ref="E81:F81"/>
    <mergeCell ref="C82:D82"/>
    <mergeCell ref="E82:F82"/>
    <mergeCell ref="C83:D83"/>
    <mergeCell ref="E83:F83"/>
    <mergeCell ref="C84:D84"/>
    <mergeCell ref="E84:F84"/>
    <mergeCell ref="C85:D85"/>
    <mergeCell ref="E85:F85"/>
    <mergeCell ref="C86:D86"/>
    <mergeCell ref="E86:F86"/>
    <mergeCell ref="C87:D87"/>
    <mergeCell ref="E87:F87"/>
    <mergeCell ref="A88:H88"/>
    <mergeCell ref="A89:H89"/>
    <mergeCell ref="A90:A91"/>
    <mergeCell ref="B90:B91"/>
    <mergeCell ref="C90:D91"/>
    <mergeCell ref="E90:F91"/>
    <mergeCell ref="G90:G91"/>
    <mergeCell ref="H90:H91"/>
    <mergeCell ref="A92:A93"/>
    <mergeCell ref="B92:B93"/>
    <mergeCell ref="C92:D93"/>
    <mergeCell ref="E92:F93"/>
    <mergeCell ref="G92:G93"/>
    <mergeCell ref="H92:H93"/>
    <mergeCell ref="C94:D94"/>
    <mergeCell ref="E94:F94"/>
    <mergeCell ref="C95:D95"/>
    <mergeCell ref="E95:F95"/>
    <mergeCell ref="A96:A97"/>
    <mergeCell ref="B96:B97"/>
    <mergeCell ref="C96:D97"/>
    <mergeCell ref="E96:F97"/>
    <mergeCell ref="G96:G97"/>
    <mergeCell ref="H96:H97"/>
    <mergeCell ref="A98:A99"/>
    <mergeCell ref="B98:B99"/>
    <mergeCell ref="C98:D99"/>
    <mergeCell ref="E98:F99"/>
    <mergeCell ref="G98:G99"/>
    <mergeCell ref="H98:H99"/>
    <mergeCell ref="A100:H100"/>
    <mergeCell ref="A101:H101"/>
    <mergeCell ref="D102:E102"/>
    <mergeCell ref="F102:G102"/>
    <mergeCell ref="D103:E103"/>
    <mergeCell ref="F103:G103"/>
    <mergeCell ref="D104:E104"/>
    <mergeCell ref="F104:G104"/>
    <mergeCell ref="D105:E105"/>
    <mergeCell ref="F105:G105"/>
    <mergeCell ref="D106:E106"/>
    <mergeCell ref="F106:G106"/>
    <mergeCell ref="B107:B108"/>
    <mergeCell ref="C107:C108"/>
    <mergeCell ref="D107:E108"/>
    <mergeCell ref="F107:G108"/>
    <mergeCell ref="H107:H108"/>
    <mergeCell ref="D109:E109"/>
    <mergeCell ref="F109:G109"/>
    <mergeCell ref="D110:E110"/>
    <mergeCell ref="F110:G110"/>
    <mergeCell ref="D111:E111"/>
    <mergeCell ref="F111:G111"/>
    <mergeCell ref="D112:E112"/>
    <mergeCell ref="F112:G112"/>
    <mergeCell ref="D113:E113"/>
    <mergeCell ref="F113:G113"/>
    <mergeCell ref="D114:E114"/>
    <mergeCell ref="F114:G114"/>
    <mergeCell ref="A115:A116"/>
    <mergeCell ref="B115:B116"/>
    <mergeCell ref="C115:C116"/>
    <mergeCell ref="D115:E116"/>
    <mergeCell ref="F115:G116"/>
    <mergeCell ref="H115:H116"/>
    <mergeCell ref="F117:G117"/>
    <mergeCell ref="D118:E118"/>
    <mergeCell ref="F118:G118"/>
    <mergeCell ref="D119:E119"/>
    <mergeCell ref="F119:G119"/>
    <mergeCell ref="D120:E120"/>
    <mergeCell ref="F120:G120"/>
    <mergeCell ref="D121:E121"/>
    <mergeCell ref="F121:G121"/>
    <mergeCell ref="A122:H122"/>
    <mergeCell ref="A123:H123"/>
    <mergeCell ref="D124:E124"/>
    <mergeCell ref="F124:G124"/>
    <mergeCell ref="D125:E125"/>
    <mergeCell ref="F125:G125"/>
    <mergeCell ref="A126:A127"/>
    <mergeCell ref="B126:B127"/>
    <mergeCell ref="C126:C127"/>
    <mergeCell ref="D126:E127"/>
    <mergeCell ref="F126:G127"/>
    <mergeCell ref="H126:H127"/>
    <mergeCell ref="A128:A130"/>
    <mergeCell ref="B128:B130"/>
    <mergeCell ref="C128:C130"/>
    <mergeCell ref="D128:E130"/>
    <mergeCell ref="F128:G130"/>
    <mergeCell ref="H128:H129"/>
    <mergeCell ref="D131:E131"/>
    <mergeCell ref="F131:G131"/>
    <mergeCell ref="D132:E132"/>
    <mergeCell ref="F132:G132"/>
    <mergeCell ref="D133:E133"/>
    <mergeCell ref="F133:G133"/>
    <mergeCell ref="D134:E134"/>
    <mergeCell ref="F134:G134"/>
    <mergeCell ref="D135:E135"/>
    <mergeCell ref="F135:G135"/>
    <mergeCell ref="H135:H136"/>
    <mergeCell ref="D136:E136"/>
    <mergeCell ref="F136:G136"/>
    <mergeCell ref="A137:A138"/>
    <mergeCell ref="B137:B138"/>
    <mergeCell ref="C137:C138"/>
    <mergeCell ref="D137:E138"/>
    <mergeCell ref="F137:G138"/>
    <mergeCell ref="H137:H138"/>
    <mergeCell ref="D139:E139"/>
    <mergeCell ref="F139:G139"/>
    <mergeCell ref="A140:H140"/>
    <mergeCell ref="C146:D146"/>
    <mergeCell ref="E146:F146"/>
    <mergeCell ref="C147:D147"/>
    <mergeCell ref="E147:F147"/>
    <mergeCell ref="A141:H141"/>
    <mergeCell ref="A142:A143"/>
    <mergeCell ref="B142:B143"/>
    <mergeCell ref="C142:D143"/>
    <mergeCell ref="E142:F143"/>
    <mergeCell ref="G142:G143"/>
    <mergeCell ref="H142:H143"/>
    <mergeCell ref="A144:A145"/>
    <mergeCell ref="B144:B145"/>
    <mergeCell ref="C144:D145"/>
    <mergeCell ref="E144:F145"/>
    <mergeCell ref="G144:G145"/>
    <mergeCell ref="H144:H145"/>
  </mergeCells>
  <pageMargins left="0.7" right="0.7" top="0.75" bottom="0.75" header="0.511811023622047" footer="0.511811023622047"/>
  <pageSetup paperSize="9" fitToHeight="0" orientation="portrait" horizontalDpi="300" verticalDpi="300"/>
  <rowBreaks count="2" manualBreakCount="2">
    <brk id="46" max="16383" man="1"/>
    <brk id="9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143</TotalTime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РІК   2024р</vt:lpstr>
      <vt:lpstr>'РІК   2024р'!Область_друку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User</cp:lastModifiedBy>
  <cp:revision>16</cp:revision>
  <cp:lastPrinted>2024-09-18T12:37:53Z</cp:lastPrinted>
  <dcterms:created xsi:type="dcterms:W3CDTF">2022-08-15T12:37:20Z</dcterms:created>
  <dcterms:modified xsi:type="dcterms:W3CDTF">2025-01-15T11:43:52Z</dcterms:modified>
  <dc:language>ru-RU</dc:language>
</cp:coreProperties>
</file>